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ebbe-ru\Downloads\"/>
    </mc:Choice>
  </mc:AlternateContent>
  <xr:revisionPtr revIDLastSave="0" documentId="8_{005CC58C-DC16-48B9-8C8D-38C449F416FF}" xr6:coauthVersionLast="47" xr6:coauthVersionMax="47" xr10:uidLastSave="{00000000-0000-0000-0000-000000000000}"/>
  <workbookProtection workbookAlgorithmName="SHA-512" workbookHashValue="5Y2ThHS0XDrrGjtL3EuE+MLuGU/qgFXKOVZqQYI2VfqTpUA/tcJ5Pj+BiCWLdBTmDMYk1qm+7WxUe9vTIsJ0ZA==" workbookSaltValue="QSzR5VYuQLSik4rnqLIPTw==" workbookSpinCount="100000" lockStructure="1"/>
  <bookViews>
    <workbookView xWindow="-25320" yWindow="-4395" windowWidth="25440" windowHeight="15390" tabRatio="726" xr2:uid="{00000000-000D-0000-FFFF-FFFF00000000}"/>
  </bookViews>
  <sheets>
    <sheet name="Tra01 - Rechner" sheetId="2" r:id="rId1"/>
    <sheet name="Schedule of changes" sheetId="5" state="hidden" r:id="rId2"/>
  </sheets>
  <externalReferences>
    <externalReference r:id="rId3"/>
    <externalReference r:id="rId4"/>
  </externalReferences>
  <definedNames>
    <definedName name="AIGreaterLondon">'Tra01 - Rechner'!$G$284</definedName>
    <definedName name="AINDX">'Tra01 - Rechner'!$F$284</definedName>
    <definedName name="Building_Type">"Drop Down 86"</definedName>
    <definedName name="clearall" localSheetId="1">'[1]Mat1 Calculator'!$F$20,'[1]Mat1 Calculator'!$F$20:$H$25,'[1]Mat1 Calculator'!$F$27:$H$32,'[1]Mat1 Calculator'!$F$34:$H$39,'[1]Mat1 Calculator'!$F$41:$H$46,'[1]Mat1 Calculator'!$F$48:$H$59,'[1]Mat1 Calculator'!$F$61:$H$66,'[1]Mat1 Calculator'!$K$20:$K$25,'[1]Mat1 Calculator'!$K$27:$K$32,'[1]Mat1 Calculator'!$K$34:$K$39,'[1]Mat1 Calculator'!$K$41:$K$46,'[1]Mat1 Calculator'!$K$48:$K$59,'[1]Mat1 Calculator'!$K$61:$K$66,'[1]Mat1 Calculator'!$M$20:$N$25,'[1]Mat1 Calculator'!$M$27:$N$32,'[1]Mat1 Calculator'!$M$34:$N$39,'[1]Mat1 Calculator'!$M$41:$N$46,'[1]Mat1 Calculator'!$M$48:$N$59,'[1]Mat1 Calculator'!$M$61:$N$66</definedName>
    <definedName name="clearalltra1">'Tra01 - Rechner'!$D$242:$M$242,'Tra01 - Rechner'!$D$239:$D$240,'Tra01 - Rechner'!$D$230:$M$230,'Tra01 - Rechner'!$D$227:$D$228,'Tra01 - Rechner'!$D$218:$M$218,'Tra01 - Rechner'!$D$215:$D$216,'Tra01 - Rechner'!$D$206:$M$206,'Tra01 - Rechner'!$D$203:$D$204,'Tra01 - Rechner'!$D$194:$M$194,'Tra01 - Rechner'!$D$191:$D$192,'Tra01 - Rechner'!$D$182:$M$182,'Tra01 - Rechner'!$D$179:$D$180,'Tra01 - Rechner'!$D$170:$M$170,'Tra01 - Rechner'!$D$167:$D$168,'Tra01 - Rechner'!$D$158:$M$158,'Tra01 - Rechner'!$D$155:$D$156,'Tra01 - Rechner'!$D$146:$M$146</definedName>
    <definedName name="clearalltra1_2">'Tra01 - Rechner'!$D$143:$D$144,'Tra01 - Rechner'!$D$134:$M$134,'Tra01 - Rechner'!$D$131:$D$132,'Tra01 - Rechner'!$D$122:$M$122,'Tra01 - Rechner'!$D$119:$D$120,'Tra01 - Rechner'!$D$110:$M$110,'Tra01 - Rechner'!$D$107:$D$108,'Tra01 - Rechner'!$D$98:$M$98,'Tra01 - Rechner'!$D$95:$D$96,'Tra01 - Rechner'!$D$86:$M$86,'Tra01 - Rechner'!$D$83:$D$84,'Tra01 - Rechner'!$D$74:$M$74,'Tra01 - Rechner'!$D$71:$D$72,'Tra01 - Rechner'!$D$62:$M$62,'Tra01 - Rechner'!$D$59:$D$60,'Tra01 - Rechner'!$D$50:$M$50,'Tra01 - Rechner'!$D$47:$D$48,'Tra01 - Rechner'!$D$38:$M$38,'Tra01 - Rechner'!$D$35:$D$36</definedName>
    <definedName name="clearalltra1_3">'Tra01 - Rechner'!$D$26:$M$26,'Tra01 - Rechner'!$D$23:$D$24,'Tra01 - Rechner'!$D$14:$M$14,'Tra01 - Rechner'!$D$11:$D$12</definedName>
    <definedName name="Credits">'Tra01 - Rechner'!$D$280</definedName>
    <definedName name="_xlnm.Print_Area" localSheetId="0">'Tra01 - Rechner'!$B$1:$O$288</definedName>
    <definedName name="LE45clearall" localSheetId="1">'[2]LE03&amp;LE04 Ecology Calculator 2'!$D$9:$D$47,'[2]LE03&amp;LE04 Ecology Calculator 2'!$F$9:$F$47,'[2]LE03&amp;LE04 Ecology Calculator 2'!$H$9:$H$47,'[2]LE03&amp;LE04 Ecology Calculator 2'!$K$9:$K$47</definedName>
    <definedName name="LE4clearall" localSheetId="1">'[2]LE03 Ecology Calculator 1'!$D$8:$D$46,'[2]LE03 Ecology Calculator 1'!$H$8:$H$46,'[2]LE03 Ecology Calculator 1'!$K$8:$K$46</definedName>
    <definedName name="mat1scheme" localSheetId="1">'[1]Mat1 Calculator'!$AF$20</definedName>
    <definedName name="mat1schemeselection" localSheetId="1">'[1]Mat1 Calculator'!$AH$21</definedName>
    <definedName name="mat1type" localSheetId="1">'[1]Mat1 Calculator'!$AA$13</definedName>
    <definedName name="nodeselection">'Tra01 - Rechner'!$D$281</definedName>
    <definedName name="PTAL">'Tra01 - Rechner'!$D$289</definedName>
    <definedName name="quantnaele" localSheetId="1">'[1]Mat1 Calculator'!$AA$37</definedName>
    <definedName name="rangehoriz">'Tra01 - Rechner'!$P$7:$P$248</definedName>
    <definedName name="scope">'Tra01 - Rechner'!$D$277</definedName>
    <definedName name="scope1">'Tra01 - Rechner'!$D$278</definedName>
    <definedName name="scope1a">'Tra01 - Rechner'!$E$278</definedName>
    <definedName name="scope2">'Tra01 - Rechner'!$D$279</definedName>
    <definedName name="scope2a">'Tra01 - Rechner'!$E$279</definedName>
    <definedName name="selectionvalue">'Tra01 - Rechner'!$AF$22</definedName>
    <definedName name="Totalelements" localSheetId="1">'[1]Mat1 Calculator'!$AI$21</definedName>
    <definedName name="Type6Credits">'Tra01 - Rechner'!$AB$206:$AC$209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O264" i="2" l="1"/>
  <c r="HN264" i="2"/>
  <c r="HM264" i="2"/>
  <c r="HL264" i="2"/>
  <c r="HK264" i="2"/>
  <c r="HJ264" i="2"/>
  <c r="HI264" i="2"/>
  <c r="HH264" i="2"/>
  <c r="HG264" i="2"/>
  <c r="HF264" i="2"/>
  <c r="HD264" i="2"/>
  <c r="HC264" i="2"/>
  <c r="HB264" i="2"/>
  <c r="HA264" i="2"/>
  <c r="GZ264" i="2"/>
  <c r="GY264" i="2"/>
  <c r="GX264" i="2"/>
  <c r="GW264" i="2"/>
  <c r="GV264" i="2"/>
  <c r="GU264" i="2"/>
  <c r="GS264" i="2"/>
  <c r="GR264" i="2"/>
  <c r="GQ264" i="2"/>
  <c r="GP264" i="2"/>
  <c r="GO264" i="2"/>
  <c r="GN264" i="2"/>
  <c r="GM264" i="2"/>
  <c r="GL264" i="2"/>
  <c r="GK264" i="2"/>
  <c r="GJ264" i="2"/>
  <c r="GH264" i="2"/>
  <c r="GG264" i="2"/>
  <c r="GF264" i="2"/>
  <c r="GE264" i="2"/>
  <c r="GD264" i="2"/>
  <c r="GC264" i="2"/>
  <c r="GB264" i="2"/>
  <c r="GA264" i="2"/>
  <c r="FZ264" i="2"/>
  <c r="FY264" i="2"/>
  <c r="FW264" i="2"/>
  <c r="FV264" i="2"/>
  <c r="FU264" i="2"/>
  <c r="FT264" i="2"/>
  <c r="FS264" i="2"/>
  <c r="FR264" i="2"/>
  <c r="FQ264" i="2"/>
  <c r="FP264" i="2"/>
  <c r="FO264" i="2"/>
  <c r="FN264" i="2"/>
  <c r="FL264" i="2"/>
  <c r="FK264" i="2"/>
  <c r="FJ264" i="2"/>
  <c r="FI264" i="2"/>
  <c r="FH264" i="2"/>
  <c r="FG264" i="2"/>
  <c r="FF264" i="2"/>
  <c r="FE264" i="2"/>
  <c r="FD264" i="2"/>
  <c r="FC264" i="2"/>
  <c r="FA264" i="2"/>
  <c r="EZ264" i="2"/>
  <c r="EY264" i="2"/>
  <c r="EX264" i="2"/>
  <c r="EW264" i="2"/>
  <c r="EV264" i="2"/>
  <c r="EU264" i="2"/>
  <c r="ET264" i="2"/>
  <c r="ES264" i="2"/>
  <c r="ER264" i="2"/>
  <c r="EP264" i="2"/>
  <c r="EO264" i="2"/>
  <c r="EN264" i="2"/>
  <c r="EM264" i="2"/>
  <c r="EL264" i="2"/>
  <c r="EK264" i="2"/>
  <c r="EJ264" i="2"/>
  <c r="EI264" i="2"/>
  <c r="EH264" i="2"/>
  <c r="EG264" i="2"/>
  <c r="EE264" i="2"/>
  <c r="ED264" i="2"/>
  <c r="EC264" i="2"/>
  <c r="EB264" i="2"/>
  <c r="EA264" i="2"/>
  <c r="DZ264" i="2"/>
  <c r="DY264" i="2"/>
  <c r="DX264" i="2"/>
  <c r="DW264" i="2"/>
  <c r="DV264" i="2"/>
  <c r="DT264" i="2"/>
  <c r="DS264" i="2"/>
  <c r="DR264" i="2"/>
  <c r="DQ264" i="2"/>
  <c r="DP264" i="2"/>
  <c r="DO264" i="2"/>
  <c r="DN264" i="2"/>
  <c r="DM264" i="2"/>
  <c r="DL264" i="2"/>
  <c r="DK264" i="2"/>
  <c r="DI264" i="2"/>
  <c r="DH264" i="2"/>
  <c r="DG264" i="2"/>
  <c r="DF264" i="2"/>
  <c r="DE264" i="2"/>
  <c r="DD264" i="2"/>
  <c r="DC264" i="2"/>
  <c r="DB264" i="2"/>
  <c r="DA264" i="2"/>
  <c r="CZ264" i="2"/>
  <c r="CX264" i="2"/>
  <c r="CW264" i="2"/>
  <c r="CV264" i="2"/>
  <c r="CU264" i="2"/>
  <c r="CT264" i="2"/>
  <c r="CS264" i="2"/>
  <c r="CR264" i="2"/>
  <c r="CQ264" i="2"/>
  <c r="CP264" i="2"/>
  <c r="CO264" i="2"/>
  <c r="CM264" i="2"/>
  <c r="CL264" i="2"/>
  <c r="CK264" i="2"/>
  <c r="CJ264" i="2"/>
  <c r="CI264" i="2"/>
  <c r="CH264" i="2"/>
  <c r="CG264" i="2"/>
  <c r="CF264" i="2"/>
  <c r="CE264" i="2"/>
  <c r="CD264" i="2"/>
  <c r="CB264" i="2"/>
  <c r="CA264" i="2"/>
  <c r="BZ264" i="2"/>
  <c r="BY264" i="2"/>
  <c r="BX264" i="2"/>
  <c r="BW264" i="2"/>
  <c r="BV264" i="2"/>
  <c r="BU264" i="2"/>
  <c r="BT264" i="2"/>
  <c r="BS264" i="2"/>
  <c r="BQ264" i="2"/>
  <c r="BP264" i="2"/>
  <c r="BO264" i="2"/>
  <c r="BN264" i="2"/>
  <c r="BM264" i="2"/>
  <c r="BL264" i="2"/>
  <c r="BK264" i="2"/>
  <c r="BJ264" i="2"/>
  <c r="BI264" i="2"/>
  <c r="BH264" i="2"/>
  <c r="BF264" i="2"/>
  <c r="BE264" i="2"/>
  <c r="BD264" i="2"/>
  <c r="BC264" i="2"/>
  <c r="BB264" i="2"/>
  <c r="BA264" i="2"/>
  <c r="AZ264" i="2"/>
  <c r="AY264" i="2"/>
  <c r="AX264" i="2"/>
  <c r="AW264" i="2"/>
  <c r="AU264" i="2"/>
  <c r="AT264" i="2"/>
  <c r="AS264" i="2"/>
  <c r="AR264" i="2"/>
  <c r="AQ264" i="2"/>
  <c r="AP264" i="2"/>
  <c r="AO264" i="2"/>
  <c r="AN264" i="2"/>
  <c r="AM264" i="2"/>
  <c r="AL264" i="2"/>
  <c r="AJ264" i="2"/>
  <c r="AI264" i="2"/>
  <c r="AH264" i="2"/>
  <c r="AG264" i="2"/>
  <c r="AF264" i="2"/>
  <c r="AE264" i="2"/>
  <c r="AD264" i="2"/>
  <c r="AC264" i="2"/>
  <c r="AB264" i="2"/>
  <c r="AA264" i="2"/>
  <c r="M28" i="2"/>
  <c r="M29" i="2"/>
  <c r="M27" i="2"/>
  <c r="M30" i="2"/>
  <c r="M31" i="2"/>
  <c r="M32" i="2"/>
  <c r="Y264" i="2"/>
  <c r="L28" i="2"/>
  <c r="L29" i="2"/>
  <c r="L27" i="2"/>
  <c r="L30" i="2"/>
  <c r="L31" i="2"/>
  <c r="L32" i="2"/>
  <c r="X264" i="2"/>
  <c r="K28" i="2"/>
  <c r="K29" i="2"/>
  <c r="K27" i="2"/>
  <c r="K30" i="2"/>
  <c r="K31" i="2"/>
  <c r="K32" i="2"/>
  <c r="W264" i="2"/>
  <c r="J28" i="2"/>
  <c r="J29" i="2"/>
  <c r="J27" i="2"/>
  <c r="J30" i="2"/>
  <c r="J31" i="2"/>
  <c r="J32" i="2"/>
  <c r="V264" i="2"/>
  <c r="I28" i="2"/>
  <c r="I29" i="2"/>
  <c r="I27" i="2"/>
  <c r="I30" i="2"/>
  <c r="I31" i="2"/>
  <c r="I32" i="2"/>
  <c r="U264" i="2"/>
  <c r="H28" i="2"/>
  <c r="H29" i="2"/>
  <c r="H27" i="2"/>
  <c r="H30" i="2"/>
  <c r="H31" i="2"/>
  <c r="H32" i="2"/>
  <c r="T264" i="2"/>
  <c r="G28" i="2"/>
  <c r="G29" i="2"/>
  <c r="G27" i="2"/>
  <c r="G30" i="2"/>
  <c r="G31" i="2"/>
  <c r="G32" i="2"/>
  <c r="S264" i="2"/>
  <c r="F28" i="2"/>
  <c r="F29" i="2"/>
  <c r="F27" i="2"/>
  <c r="F30" i="2"/>
  <c r="F31" i="2"/>
  <c r="F32" i="2"/>
  <c r="R264" i="2"/>
  <c r="E28" i="2"/>
  <c r="E29" i="2"/>
  <c r="E27" i="2"/>
  <c r="E30" i="2"/>
  <c r="E31" i="2"/>
  <c r="E32" i="2"/>
  <c r="Q264" i="2"/>
  <c r="D28" i="2"/>
  <c r="D29" i="2"/>
  <c r="D27" i="2"/>
  <c r="D30" i="2"/>
  <c r="D31" i="2"/>
  <c r="D32" i="2"/>
  <c r="P264" i="2"/>
  <c r="M17" i="2"/>
  <c r="M15" i="2"/>
  <c r="M18" i="2"/>
  <c r="M16" i="2"/>
  <c r="M19" i="2"/>
  <c r="M20" i="2"/>
  <c r="M264" i="2"/>
  <c r="L17" i="2"/>
  <c r="L15" i="2"/>
  <c r="L18" i="2"/>
  <c r="L16" i="2"/>
  <c r="L19" i="2"/>
  <c r="L20" i="2"/>
  <c r="L264" i="2"/>
  <c r="K17" i="2"/>
  <c r="K15" i="2"/>
  <c r="K18" i="2"/>
  <c r="K16" i="2"/>
  <c r="K19" i="2"/>
  <c r="K20" i="2"/>
  <c r="K264" i="2"/>
  <c r="J17" i="2"/>
  <c r="J15" i="2"/>
  <c r="J18" i="2"/>
  <c r="J16" i="2"/>
  <c r="J19" i="2"/>
  <c r="J20" i="2"/>
  <c r="J264" i="2"/>
  <c r="I17" i="2"/>
  <c r="I15" i="2"/>
  <c r="I18" i="2"/>
  <c r="I16" i="2"/>
  <c r="I19" i="2"/>
  <c r="I20" i="2"/>
  <c r="I264" i="2"/>
  <c r="H17" i="2"/>
  <c r="H15" i="2"/>
  <c r="H18" i="2"/>
  <c r="H16" i="2"/>
  <c r="H19" i="2"/>
  <c r="H20" i="2"/>
  <c r="H264" i="2"/>
  <c r="G17" i="2"/>
  <c r="G15" i="2"/>
  <c r="G18" i="2"/>
  <c r="G16" i="2"/>
  <c r="G19" i="2"/>
  <c r="G20" i="2"/>
  <c r="G264" i="2"/>
  <c r="F17" i="2"/>
  <c r="F15" i="2"/>
  <c r="F18" i="2"/>
  <c r="F16" i="2"/>
  <c r="F19" i="2"/>
  <c r="F20" i="2"/>
  <c r="F264" i="2"/>
  <c r="E17" i="2"/>
  <c r="E15" i="2"/>
  <c r="E18" i="2"/>
  <c r="E16" i="2"/>
  <c r="E19" i="2"/>
  <c r="E20" i="2"/>
  <c r="E264" i="2"/>
  <c r="D17" i="2"/>
  <c r="D15" i="2"/>
  <c r="D18" i="2"/>
  <c r="D16" i="2"/>
  <c r="D19" i="2"/>
  <c r="D20" i="2"/>
  <c r="D264" i="2"/>
  <c r="M243" i="2"/>
  <c r="L243" i="2"/>
  <c r="K243" i="2"/>
  <c r="J243" i="2"/>
  <c r="I243" i="2"/>
  <c r="H243" i="2"/>
  <c r="G243" i="2"/>
  <c r="F243" i="2"/>
  <c r="E243" i="2"/>
  <c r="D243" i="2"/>
  <c r="M231" i="2"/>
  <c r="L231" i="2"/>
  <c r="K231" i="2"/>
  <c r="J231" i="2"/>
  <c r="I231" i="2"/>
  <c r="H231" i="2"/>
  <c r="G231" i="2"/>
  <c r="F231" i="2"/>
  <c r="E231" i="2"/>
  <c r="D231" i="2"/>
  <c r="M219" i="2"/>
  <c r="L219" i="2"/>
  <c r="K219" i="2"/>
  <c r="J219" i="2"/>
  <c r="I219" i="2"/>
  <c r="H219" i="2"/>
  <c r="G219" i="2"/>
  <c r="F219" i="2"/>
  <c r="E219" i="2"/>
  <c r="D219" i="2"/>
  <c r="M207" i="2"/>
  <c r="L207" i="2"/>
  <c r="K207" i="2"/>
  <c r="J207" i="2"/>
  <c r="I207" i="2"/>
  <c r="H207" i="2"/>
  <c r="G207" i="2"/>
  <c r="F207" i="2"/>
  <c r="E207" i="2"/>
  <c r="D207" i="2"/>
  <c r="M195" i="2"/>
  <c r="L195" i="2"/>
  <c r="K195" i="2"/>
  <c r="J195" i="2"/>
  <c r="I195" i="2"/>
  <c r="H195" i="2"/>
  <c r="G195" i="2"/>
  <c r="F195" i="2"/>
  <c r="E195" i="2"/>
  <c r="D195" i="2"/>
  <c r="M183" i="2"/>
  <c r="L183" i="2"/>
  <c r="K183" i="2"/>
  <c r="J183" i="2"/>
  <c r="I183" i="2"/>
  <c r="H183" i="2"/>
  <c r="G183" i="2"/>
  <c r="F183" i="2"/>
  <c r="E183" i="2"/>
  <c r="D183" i="2"/>
  <c r="M171" i="2"/>
  <c r="L171" i="2"/>
  <c r="K171" i="2"/>
  <c r="J171" i="2"/>
  <c r="I171" i="2"/>
  <c r="H171" i="2"/>
  <c r="G171" i="2"/>
  <c r="F171" i="2"/>
  <c r="E171" i="2"/>
  <c r="D171" i="2"/>
  <c r="M159" i="2"/>
  <c r="L159" i="2"/>
  <c r="K159" i="2"/>
  <c r="J159" i="2"/>
  <c r="I159" i="2"/>
  <c r="H159" i="2"/>
  <c r="G159" i="2"/>
  <c r="F159" i="2"/>
  <c r="E159" i="2"/>
  <c r="D159" i="2"/>
  <c r="M147" i="2"/>
  <c r="L147" i="2"/>
  <c r="K147" i="2"/>
  <c r="J147" i="2"/>
  <c r="I147" i="2"/>
  <c r="H147" i="2"/>
  <c r="G147" i="2"/>
  <c r="F147" i="2"/>
  <c r="E147" i="2"/>
  <c r="D147" i="2"/>
  <c r="M135" i="2"/>
  <c r="L135" i="2"/>
  <c r="K135" i="2"/>
  <c r="J135" i="2"/>
  <c r="I135" i="2"/>
  <c r="H135" i="2"/>
  <c r="G135" i="2"/>
  <c r="F135" i="2"/>
  <c r="E135" i="2"/>
  <c r="D135" i="2"/>
  <c r="M123" i="2"/>
  <c r="L123" i="2"/>
  <c r="K123" i="2"/>
  <c r="J123" i="2"/>
  <c r="I123" i="2"/>
  <c r="H123" i="2"/>
  <c r="G123" i="2"/>
  <c r="F123" i="2"/>
  <c r="E123" i="2"/>
  <c r="D123" i="2"/>
  <c r="M111" i="2"/>
  <c r="L111" i="2"/>
  <c r="K111" i="2"/>
  <c r="J111" i="2"/>
  <c r="I111" i="2"/>
  <c r="H111" i="2"/>
  <c r="G111" i="2"/>
  <c r="F111" i="2"/>
  <c r="E111" i="2"/>
  <c r="D111" i="2"/>
  <c r="M99" i="2"/>
  <c r="L99" i="2"/>
  <c r="K99" i="2"/>
  <c r="J99" i="2"/>
  <c r="I99" i="2"/>
  <c r="H99" i="2"/>
  <c r="G99" i="2"/>
  <c r="F99" i="2"/>
  <c r="E99" i="2"/>
  <c r="D99" i="2"/>
  <c r="M87" i="2"/>
  <c r="L87" i="2"/>
  <c r="K87" i="2"/>
  <c r="J87" i="2"/>
  <c r="I87" i="2"/>
  <c r="H87" i="2"/>
  <c r="G87" i="2"/>
  <c r="F87" i="2"/>
  <c r="E87" i="2"/>
  <c r="D87" i="2"/>
  <c r="M75" i="2"/>
  <c r="L75" i="2"/>
  <c r="K75" i="2"/>
  <c r="J75" i="2"/>
  <c r="I75" i="2"/>
  <c r="H75" i="2"/>
  <c r="G75" i="2"/>
  <c r="F75" i="2"/>
  <c r="E75" i="2"/>
  <c r="D75" i="2"/>
  <c r="M63" i="2"/>
  <c r="L63" i="2"/>
  <c r="K63" i="2"/>
  <c r="J63" i="2"/>
  <c r="I63" i="2"/>
  <c r="H63" i="2"/>
  <c r="G63" i="2"/>
  <c r="F63" i="2"/>
  <c r="E63" i="2"/>
  <c r="D63" i="2"/>
  <c r="M51" i="2"/>
  <c r="L51" i="2"/>
  <c r="K51" i="2"/>
  <c r="J51" i="2"/>
  <c r="I51" i="2"/>
  <c r="H51" i="2"/>
  <c r="G51" i="2"/>
  <c r="F51" i="2"/>
  <c r="E51" i="2"/>
  <c r="D51" i="2"/>
  <c r="M39" i="2"/>
  <c r="L39" i="2"/>
  <c r="K39" i="2"/>
  <c r="J39" i="2"/>
  <c r="I39" i="2"/>
  <c r="H39" i="2"/>
  <c r="G39" i="2"/>
  <c r="F39" i="2"/>
  <c r="E39" i="2"/>
  <c r="D39" i="2"/>
  <c r="A240" i="2"/>
  <c r="A228" i="2"/>
  <c r="A216" i="2"/>
  <c r="A204" i="2"/>
  <c r="A192" i="2"/>
  <c r="A180" i="2"/>
  <c r="A168" i="2"/>
  <c r="A156" i="2"/>
  <c r="A144" i="2"/>
  <c r="A132" i="2"/>
  <c r="A120" i="2"/>
  <c r="A108" i="2"/>
  <c r="A96" i="2"/>
  <c r="A84" i="2"/>
  <c r="A72" i="2"/>
  <c r="A60" i="2"/>
  <c r="A48" i="2"/>
  <c r="A36" i="2"/>
  <c r="A24" i="2"/>
  <c r="A12" i="2"/>
  <c r="AF15" i="2"/>
  <c r="P249" i="2"/>
  <c r="P239" i="2"/>
  <c r="P240" i="2"/>
  <c r="P241" i="2"/>
  <c r="P242" i="2"/>
  <c r="P238" i="2"/>
  <c r="P227" i="2"/>
  <c r="P228" i="2"/>
  <c r="P229" i="2"/>
  <c r="P230" i="2"/>
  <c r="P237" i="2"/>
  <c r="P226" i="2"/>
  <c r="P225" i="2"/>
  <c r="P215" i="2"/>
  <c r="P216" i="2"/>
  <c r="P217" i="2"/>
  <c r="P218" i="2"/>
  <c r="P214" i="2"/>
  <c r="P213" i="2"/>
  <c r="P203" i="2"/>
  <c r="P204" i="2"/>
  <c r="P205" i="2"/>
  <c r="P206" i="2"/>
  <c r="P202" i="2"/>
  <c r="P201" i="2"/>
  <c r="P191" i="2"/>
  <c r="P192" i="2"/>
  <c r="P193" i="2"/>
  <c r="P194" i="2"/>
  <c r="P190" i="2"/>
  <c r="P189" i="2"/>
  <c r="P179" i="2"/>
  <c r="P180" i="2"/>
  <c r="P181" i="2"/>
  <c r="P182" i="2"/>
  <c r="P178" i="2"/>
  <c r="P177" i="2"/>
  <c r="P167" i="2"/>
  <c r="P168" i="2"/>
  <c r="P169" i="2"/>
  <c r="P170" i="2"/>
  <c r="P166" i="2"/>
  <c r="P165" i="2"/>
  <c r="P155" i="2"/>
  <c r="P156" i="2"/>
  <c r="P157" i="2"/>
  <c r="P158" i="2"/>
  <c r="P154" i="2"/>
  <c r="P153" i="2"/>
  <c r="P143" i="2"/>
  <c r="P144" i="2"/>
  <c r="P145" i="2"/>
  <c r="P146" i="2"/>
  <c r="P142" i="2"/>
  <c r="P141" i="2"/>
  <c r="P131" i="2"/>
  <c r="P132" i="2"/>
  <c r="P133" i="2"/>
  <c r="P134" i="2"/>
  <c r="P130" i="2"/>
  <c r="P129" i="2"/>
  <c r="P119" i="2"/>
  <c r="P120" i="2"/>
  <c r="P121" i="2"/>
  <c r="P122" i="2"/>
  <c r="P118" i="2"/>
  <c r="P117" i="2"/>
  <c r="P107" i="2"/>
  <c r="P108" i="2"/>
  <c r="P109" i="2"/>
  <c r="P110" i="2"/>
  <c r="P106" i="2"/>
  <c r="P105" i="2"/>
  <c r="P95" i="2"/>
  <c r="P96" i="2"/>
  <c r="P97" i="2"/>
  <c r="P98" i="2"/>
  <c r="P94" i="2"/>
  <c r="P93" i="2"/>
  <c r="P83" i="2"/>
  <c r="P84" i="2"/>
  <c r="P85" i="2"/>
  <c r="P86" i="2"/>
  <c r="P82" i="2"/>
  <c r="P81" i="2"/>
  <c r="P71" i="2"/>
  <c r="P72" i="2"/>
  <c r="P73" i="2"/>
  <c r="P74" i="2"/>
  <c r="P70" i="2"/>
  <c r="P69" i="2"/>
  <c r="P59" i="2"/>
  <c r="P60" i="2"/>
  <c r="P61" i="2"/>
  <c r="P62" i="2"/>
  <c r="P58" i="2"/>
  <c r="P57" i="2"/>
  <c r="P47" i="2"/>
  <c r="P48" i="2"/>
  <c r="P49" i="2"/>
  <c r="P50" i="2"/>
  <c r="P46" i="2"/>
  <c r="P45" i="2"/>
  <c r="P35" i="2"/>
  <c r="P36" i="2"/>
  <c r="P37" i="2"/>
  <c r="P38" i="2"/>
  <c r="P34" i="2"/>
  <c r="P33" i="2"/>
  <c r="P23" i="2"/>
  <c r="P24" i="2"/>
  <c r="P25" i="2"/>
  <c r="P26" i="2"/>
  <c r="P22" i="2"/>
  <c r="P21" i="2"/>
  <c r="P10" i="2"/>
  <c r="P11" i="2"/>
  <c r="P12" i="2"/>
  <c r="P13" i="2"/>
  <c r="P14" i="2"/>
  <c r="P9" i="2"/>
  <c r="B2" i="5"/>
  <c r="AF4" i="2"/>
  <c r="AF5" i="2"/>
  <c r="AF6" i="2"/>
  <c r="AF7" i="2"/>
  <c r="AF8" i="2"/>
  <c r="AF9" i="2"/>
  <c r="AF10" i="2"/>
  <c r="AF11" i="2"/>
  <c r="AF12" i="2"/>
  <c r="AF13" i="2"/>
  <c r="AF14" i="2"/>
  <c r="AF16" i="2"/>
  <c r="AF17" i="2"/>
  <c r="AF18" i="2"/>
  <c r="AF19" i="2"/>
  <c r="AF20" i="2"/>
  <c r="AF21" i="2"/>
  <c r="AF3" i="2"/>
  <c r="P8" i="2"/>
  <c r="D40" i="2"/>
  <c r="E40" i="2"/>
  <c r="F40" i="2"/>
  <c r="G40" i="2"/>
  <c r="H40" i="2"/>
  <c r="I40" i="2"/>
  <c r="J40" i="2"/>
  <c r="K40" i="2"/>
  <c r="L40" i="2"/>
  <c r="M40" i="2"/>
  <c r="D41" i="2"/>
  <c r="D42" i="2"/>
  <c r="E41" i="2"/>
  <c r="E42" i="2"/>
  <c r="F41" i="2"/>
  <c r="F42" i="2"/>
  <c r="G41" i="2"/>
  <c r="G42" i="2"/>
  <c r="H41" i="2"/>
  <c r="H42" i="2"/>
  <c r="I41" i="2"/>
  <c r="J41" i="2"/>
  <c r="K41" i="2"/>
  <c r="L41" i="2"/>
  <c r="M41" i="2"/>
  <c r="D44" i="2"/>
  <c r="E44" i="2"/>
  <c r="F44" i="2"/>
  <c r="G44" i="2"/>
  <c r="H44" i="2"/>
  <c r="I44" i="2"/>
  <c r="J44" i="2"/>
  <c r="K44" i="2"/>
  <c r="L44" i="2"/>
  <c r="M44" i="2"/>
  <c r="D52" i="2"/>
  <c r="E52" i="2"/>
  <c r="F52" i="2"/>
  <c r="G52" i="2"/>
  <c r="H52" i="2"/>
  <c r="I52" i="2"/>
  <c r="J52" i="2"/>
  <c r="K52" i="2"/>
  <c r="L52" i="2"/>
  <c r="M52" i="2"/>
  <c r="D53" i="2"/>
  <c r="E53" i="2"/>
  <c r="E54" i="2"/>
  <c r="F53" i="2"/>
  <c r="F54" i="2"/>
  <c r="G53" i="2"/>
  <c r="H53" i="2"/>
  <c r="I53" i="2"/>
  <c r="I54" i="2"/>
  <c r="J53" i="2"/>
  <c r="K53" i="2"/>
  <c r="L53" i="2"/>
  <c r="M53" i="2"/>
  <c r="M54" i="2"/>
  <c r="D56" i="2"/>
  <c r="E56" i="2"/>
  <c r="F56" i="2"/>
  <c r="G56" i="2"/>
  <c r="H56" i="2"/>
  <c r="I56" i="2"/>
  <c r="J56" i="2"/>
  <c r="K56" i="2"/>
  <c r="L56" i="2"/>
  <c r="M56" i="2"/>
  <c r="D64" i="2"/>
  <c r="E64" i="2"/>
  <c r="F64" i="2"/>
  <c r="G64" i="2"/>
  <c r="H64" i="2"/>
  <c r="I64" i="2"/>
  <c r="J64" i="2"/>
  <c r="K64" i="2"/>
  <c r="L64" i="2"/>
  <c r="M64" i="2"/>
  <c r="D65" i="2"/>
  <c r="D66" i="2"/>
  <c r="E65" i="2"/>
  <c r="E66" i="2"/>
  <c r="F65" i="2"/>
  <c r="F66" i="2"/>
  <c r="G65" i="2"/>
  <c r="H65" i="2"/>
  <c r="H66" i="2"/>
  <c r="I65" i="2"/>
  <c r="I66" i="2"/>
  <c r="J65" i="2"/>
  <c r="K65" i="2"/>
  <c r="L65" i="2"/>
  <c r="L66" i="2"/>
  <c r="M65" i="2"/>
  <c r="M66" i="2"/>
  <c r="D68" i="2"/>
  <c r="E68" i="2"/>
  <c r="F68" i="2"/>
  <c r="G68" i="2"/>
  <c r="H68" i="2"/>
  <c r="I68" i="2"/>
  <c r="J68" i="2"/>
  <c r="K68" i="2"/>
  <c r="L68" i="2"/>
  <c r="M68" i="2"/>
  <c r="D76" i="2"/>
  <c r="E76" i="2"/>
  <c r="F76" i="2"/>
  <c r="G76" i="2"/>
  <c r="H76" i="2"/>
  <c r="I76" i="2"/>
  <c r="J76" i="2"/>
  <c r="K76" i="2"/>
  <c r="L76" i="2"/>
  <c r="M76" i="2"/>
  <c r="D77" i="2"/>
  <c r="D78" i="2"/>
  <c r="E77" i="2"/>
  <c r="F77" i="2"/>
  <c r="G77" i="2"/>
  <c r="H77" i="2"/>
  <c r="H78" i="2"/>
  <c r="I77" i="2"/>
  <c r="J77" i="2"/>
  <c r="J78" i="2"/>
  <c r="K77" i="2"/>
  <c r="L77" i="2"/>
  <c r="L78" i="2"/>
  <c r="M77" i="2"/>
  <c r="D80" i="2"/>
  <c r="E80" i="2"/>
  <c r="F80" i="2"/>
  <c r="G80" i="2"/>
  <c r="H80" i="2"/>
  <c r="I80" i="2"/>
  <c r="J80" i="2"/>
  <c r="K80" i="2"/>
  <c r="L80" i="2"/>
  <c r="M80" i="2"/>
  <c r="D88" i="2"/>
  <c r="E88" i="2"/>
  <c r="F88" i="2"/>
  <c r="G88" i="2"/>
  <c r="H88" i="2"/>
  <c r="I88" i="2"/>
  <c r="J88" i="2"/>
  <c r="K88" i="2"/>
  <c r="L88" i="2"/>
  <c r="M88" i="2"/>
  <c r="D89" i="2"/>
  <c r="D90" i="2"/>
  <c r="E89" i="2"/>
  <c r="F89" i="2"/>
  <c r="G89" i="2"/>
  <c r="H89" i="2"/>
  <c r="H90" i="2"/>
  <c r="I89" i="2"/>
  <c r="J89" i="2"/>
  <c r="J90" i="2"/>
  <c r="K89" i="2"/>
  <c r="L89" i="2"/>
  <c r="M89" i="2"/>
  <c r="D92" i="2"/>
  <c r="E92" i="2"/>
  <c r="F92" i="2"/>
  <c r="G92" i="2"/>
  <c r="H92" i="2"/>
  <c r="I92" i="2"/>
  <c r="J92" i="2"/>
  <c r="K92" i="2"/>
  <c r="L92" i="2"/>
  <c r="M92" i="2"/>
  <c r="D100" i="2"/>
  <c r="E100" i="2"/>
  <c r="F100" i="2"/>
  <c r="G100" i="2"/>
  <c r="H100" i="2"/>
  <c r="I100" i="2"/>
  <c r="J100" i="2"/>
  <c r="K100" i="2"/>
  <c r="L100" i="2"/>
  <c r="M100" i="2"/>
  <c r="D101" i="2"/>
  <c r="D102" i="2"/>
  <c r="E101" i="2"/>
  <c r="E102" i="2"/>
  <c r="F101" i="2"/>
  <c r="F102" i="2"/>
  <c r="G101" i="2"/>
  <c r="G102" i="2"/>
  <c r="H101" i="2"/>
  <c r="I101" i="2"/>
  <c r="J101" i="2"/>
  <c r="J102" i="2"/>
  <c r="K101" i="2"/>
  <c r="L101" i="2"/>
  <c r="M101" i="2"/>
  <c r="M102" i="2"/>
  <c r="D104" i="2"/>
  <c r="E104" i="2"/>
  <c r="F104" i="2"/>
  <c r="G104" i="2"/>
  <c r="H104" i="2"/>
  <c r="I104" i="2"/>
  <c r="J104" i="2"/>
  <c r="K104" i="2"/>
  <c r="L104" i="2"/>
  <c r="M104" i="2"/>
  <c r="D112" i="2"/>
  <c r="E112" i="2"/>
  <c r="F112" i="2"/>
  <c r="G112" i="2"/>
  <c r="H112" i="2"/>
  <c r="I112" i="2"/>
  <c r="J112" i="2"/>
  <c r="K112" i="2"/>
  <c r="L112" i="2"/>
  <c r="M112" i="2"/>
  <c r="D113" i="2"/>
  <c r="D114" i="2"/>
  <c r="E113" i="2"/>
  <c r="E114" i="2"/>
  <c r="F113" i="2"/>
  <c r="G113" i="2"/>
  <c r="H113" i="2"/>
  <c r="H114" i="2"/>
  <c r="I113" i="2"/>
  <c r="I114" i="2"/>
  <c r="J113" i="2"/>
  <c r="J114" i="2"/>
  <c r="K113" i="2"/>
  <c r="L113" i="2"/>
  <c r="L114" i="2"/>
  <c r="M113" i="2"/>
  <c r="M114" i="2"/>
  <c r="D116" i="2"/>
  <c r="E116" i="2"/>
  <c r="F116" i="2"/>
  <c r="G116" i="2"/>
  <c r="H116" i="2"/>
  <c r="I116" i="2"/>
  <c r="J116" i="2"/>
  <c r="K116" i="2"/>
  <c r="L116" i="2"/>
  <c r="M116" i="2"/>
  <c r="D124" i="2"/>
  <c r="E124" i="2"/>
  <c r="F124" i="2"/>
  <c r="G124" i="2"/>
  <c r="H124" i="2"/>
  <c r="I124" i="2"/>
  <c r="J124" i="2"/>
  <c r="K124" i="2"/>
  <c r="L124" i="2"/>
  <c r="M124" i="2"/>
  <c r="D125" i="2"/>
  <c r="D126" i="2"/>
  <c r="E125" i="2"/>
  <c r="E126" i="2"/>
  <c r="F125" i="2"/>
  <c r="F126" i="2"/>
  <c r="G125" i="2"/>
  <c r="H125" i="2"/>
  <c r="H126" i="2"/>
  <c r="I125" i="2"/>
  <c r="J125" i="2"/>
  <c r="J126" i="2"/>
  <c r="K125" i="2"/>
  <c r="L125" i="2"/>
  <c r="M125" i="2"/>
  <c r="D128" i="2"/>
  <c r="E128" i="2"/>
  <c r="F128" i="2"/>
  <c r="G128" i="2"/>
  <c r="H128" i="2"/>
  <c r="I128" i="2"/>
  <c r="J128" i="2"/>
  <c r="K128" i="2"/>
  <c r="L128" i="2"/>
  <c r="M128" i="2"/>
  <c r="D136" i="2"/>
  <c r="E136" i="2"/>
  <c r="F136" i="2"/>
  <c r="G136" i="2"/>
  <c r="H136" i="2"/>
  <c r="I136" i="2"/>
  <c r="J136" i="2"/>
  <c r="K136" i="2"/>
  <c r="L136" i="2"/>
  <c r="M136" i="2"/>
  <c r="D137" i="2"/>
  <c r="D138" i="2"/>
  <c r="E137" i="2"/>
  <c r="F137" i="2"/>
  <c r="G137" i="2"/>
  <c r="H137" i="2"/>
  <c r="H138" i="2"/>
  <c r="I137" i="2"/>
  <c r="J137" i="2"/>
  <c r="K137" i="2"/>
  <c r="L137" i="2"/>
  <c r="L138" i="2"/>
  <c r="M137" i="2"/>
  <c r="D140" i="2"/>
  <c r="E140" i="2"/>
  <c r="F140" i="2"/>
  <c r="G140" i="2"/>
  <c r="H140" i="2"/>
  <c r="I140" i="2"/>
  <c r="J140" i="2"/>
  <c r="K140" i="2"/>
  <c r="L140" i="2"/>
  <c r="M140" i="2"/>
  <c r="D148" i="2"/>
  <c r="E148" i="2"/>
  <c r="F148" i="2"/>
  <c r="G148" i="2"/>
  <c r="H148" i="2"/>
  <c r="I148" i="2"/>
  <c r="J148" i="2"/>
  <c r="K148" i="2"/>
  <c r="L148" i="2"/>
  <c r="M148" i="2"/>
  <c r="D149" i="2"/>
  <c r="E149" i="2"/>
  <c r="E150" i="2"/>
  <c r="F149" i="2"/>
  <c r="G149" i="2"/>
  <c r="G150" i="2"/>
  <c r="H149" i="2"/>
  <c r="I149" i="2"/>
  <c r="J149" i="2"/>
  <c r="K149" i="2"/>
  <c r="K150" i="2"/>
  <c r="L149" i="2"/>
  <c r="M149" i="2"/>
  <c r="D152" i="2"/>
  <c r="E152" i="2"/>
  <c r="F152" i="2"/>
  <c r="G152" i="2"/>
  <c r="H152" i="2"/>
  <c r="I152" i="2"/>
  <c r="J152" i="2"/>
  <c r="K152" i="2"/>
  <c r="L152" i="2"/>
  <c r="M152" i="2"/>
  <c r="D160" i="2"/>
  <c r="E160" i="2"/>
  <c r="F160" i="2"/>
  <c r="G160" i="2"/>
  <c r="H160" i="2"/>
  <c r="I160" i="2"/>
  <c r="J160" i="2"/>
  <c r="K160" i="2"/>
  <c r="L160" i="2"/>
  <c r="M160" i="2"/>
  <c r="D161" i="2"/>
  <c r="D162" i="2"/>
  <c r="E161" i="2"/>
  <c r="E162" i="2"/>
  <c r="F161" i="2"/>
  <c r="G161" i="2"/>
  <c r="G162" i="2"/>
  <c r="H161" i="2"/>
  <c r="I161" i="2"/>
  <c r="J161" i="2"/>
  <c r="K161" i="2"/>
  <c r="K162" i="2"/>
  <c r="L161" i="2"/>
  <c r="M161" i="2"/>
  <c r="D164" i="2"/>
  <c r="E164" i="2"/>
  <c r="F164" i="2"/>
  <c r="G164" i="2"/>
  <c r="H164" i="2"/>
  <c r="I164" i="2"/>
  <c r="J164" i="2"/>
  <c r="K164" i="2"/>
  <c r="L164" i="2"/>
  <c r="M164" i="2"/>
  <c r="D172" i="2"/>
  <c r="E172" i="2"/>
  <c r="F172" i="2"/>
  <c r="G172" i="2"/>
  <c r="H172" i="2"/>
  <c r="I172" i="2"/>
  <c r="J172" i="2"/>
  <c r="K172" i="2"/>
  <c r="L172" i="2"/>
  <c r="M172" i="2"/>
  <c r="D173" i="2"/>
  <c r="D174" i="2"/>
  <c r="E173" i="2"/>
  <c r="F173" i="2"/>
  <c r="F174" i="2"/>
  <c r="G173" i="2"/>
  <c r="G174" i="2"/>
  <c r="H173" i="2"/>
  <c r="I173" i="2"/>
  <c r="J173" i="2"/>
  <c r="J174" i="2"/>
  <c r="K173" i="2"/>
  <c r="L173" i="2"/>
  <c r="M173" i="2"/>
  <c r="D176" i="2"/>
  <c r="E176" i="2"/>
  <c r="F176" i="2"/>
  <c r="G176" i="2"/>
  <c r="H176" i="2"/>
  <c r="I176" i="2"/>
  <c r="J176" i="2"/>
  <c r="K176" i="2"/>
  <c r="L176" i="2"/>
  <c r="M176" i="2"/>
  <c r="D184" i="2"/>
  <c r="E184" i="2"/>
  <c r="F184" i="2"/>
  <c r="G184" i="2"/>
  <c r="H184" i="2"/>
  <c r="I184" i="2"/>
  <c r="J184" i="2"/>
  <c r="K184" i="2"/>
  <c r="L184" i="2"/>
  <c r="M184" i="2"/>
  <c r="D185" i="2"/>
  <c r="D186" i="2"/>
  <c r="E185" i="2"/>
  <c r="E186" i="2"/>
  <c r="F185" i="2"/>
  <c r="G185" i="2"/>
  <c r="H185" i="2"/>
  <c r="H186" i="2"/>
  <c r="I185" i="2"/>
  <c r="I186" i="2"/>
  <c r="J185" i="2"/>
  <c r="J186" i="2"/>
  <c r="K185" i="2"/>
  <c r="L185" i="2"/>
  <c r="L186" i="2"/>
  <c r="M185" i="2"/>
  <c r="M186" i="2"/>
  <c r="D188" i="2"/>
  <c r="E188" i="2"/>
  <c r="F188" i="2"/>
  <c r="G188" i="2"/>
  <c r="H188" i="2"/>
  <c r="I188" i="2"/>
  <c r="J188" i="2"/>
  <c r="K188" i="2"/>
  <c r="L188" i="2"/>
  <c r="M188" i="2"/>
  <c r="D196" i="2"/>
  <c r="E196" i="2"/>
  <c r="F196" i="2"/>
  <c r="G196" i="2"/>
  <c r="H196" i="2"/>
  <c r="I196" i="2"/>
  <c r="J196" i="2"/>
  <c r="K196" i="2"/>
  <c r="L196" i="2"/>
  <c r="M196" i="2"/>
  <c r="D197" i="2"/>
  <c r="D198" i="2"/>
  <c r="E197" i="2"/>
  <c r="E198" i="2"/>
  <c r="F197" i="2"/>
  <c r="G197" i="2"/>
  <c r="H197" i="2"/>
  <c r="H198" i="2"/>
  <c r="I197" i="2"/>
  <c r="I198" i="2"/>
  <c r="J197" i="2"/>
  <c r="K197" i="2"/>
  <c r="L197" i="2"/>
  <c r="L198" i="2"/>
  <c r="M197" i="2"/>
  <c r="M198" i="2"/>
  <c r="D200" i="2"/>
  <c r="E200" i="2"/>
  <c r="F200" i="2"/>
  <c r="G200" i="2"/>
  <c r="H200" i="2"/>
  <c r="I200" i="2"/>
  <c r="J200" i="2"/>
  <c r="K200" i="2"/>
  <c r="L200" i="2"/>
  <c r="M200" i="2"/>
  <c r="D208" i="2"/>
  <c r="E208" i="2"/>
  <c r="F208" i="2"/>
  <c r="G208" i="2"/>
  <c r="H208" i="2"/>
  <c r="I208" i="2"/>
  <c r="J208" i="2"/>
  <c r="K208" i="2"/>
  <c r="L208" i="2"/>
  <c r="M208" i="2"/>
  <c r="D209" i="2"/>
  <c r="D210" i="2"/>
  <c r="E209" i="2"/>
  <c r="E210" i="2"/>
  <c r="F209" i="2"/>
  <c r="G209" i="2"/>
  <c r="H209" i="2"/>
  <c r="I209" i="2"/>
  <c r="I210" i="2"/>
  <c r="J209" i="2"/>
  <c r="K209" i="2"/>
  <c r="L209" i="2"/>
  <c r="M209" i="2"/>
  <c r="D212" i="2"/>
  <c r="E212" i="2"/>
  <c r="F212" i="2"/>
  <c r="G212" i="2"/>
  <c r="H212" i="2"/>
  <c r="I212" i="2"/>
  <c r="J212" i="2"/>
  <c r="K212" i="2"/>
  <c r="L212" i="2"/>
  <c r="M212" i="2"/>
  <c r="D220" i="2"/>
  <c r="E220" i="2"/>
  <c r="F220" i="2"/>
  <c r="G220" i="2"/>
  <c r="H220" i="2"/>
  <c r="I220" i="2"/>
  <c r="J220" i="2"/>
  <c r="K220" i="2"/>
  <c r="L220" i="2"/>
  <c r="M220" i="2"/>
  <c r="D221" i="2"/>
  <c r="E221" i="2"/>
  <c r="F221" i="2"/>
  <c r="F222" i="2"/>
  <c r="G221" i="2"/>
  <c r="H221" i="2"/>
  <c r="I221" i="2"/>
  <c r="I222" i="2"/>
  <c r="J221" i="2"/>
  <c r="J222" i="2"/>
  <c r="K221" i="2"/>
  <c r="L221" i="2"/>
  <c r="M221" i="2"/>
  <c r="D224" i="2"/>
  <c r="E224" i="2"/>
  <c r="F224" i="2"/>
  <c r="G224" i="2"/>
  <c r="H224" i="2"/>
  <c r="I224" i="2"/>
  <c r="J224" i="2"/>
  <c r="K224" i="2"/>
  <c r="L224" i="2"/>
  <c r="M224" i="2"/>
  <c r="D232" i="2"/>
  <c r="E232" i="2"/>
  <c r="F232" i="2"/>
  <c r="G232" i="2"/>
  <c r="H232" i="2"/>
  <c r="I232" i="2"/>
  <c r="J232" i="2"/>
  <c r="K232" i="2"/>
  <c r="L232" i="2"/>
  <c r="M232" i="2"/>
  <c r="D233" i="2"/>
  <c r="E233" i="2"/>
  <c r="F233" i="2"/>
  <c r="G233" i="2"/>
  <c r="H233" i="2"/>
  <c r="I233" i="2"/>
  <c r="J233" i="2"/>
  <c r="K233" i="2"/>
  <c r="L233" i="2"/>
  <c r="M233" i="2"/>
  <c r="M234" i="2"/>
  <c r="D236" i="2"/>
  <c r="E236" i="2"/>
  <c r="F236" i="2"/>
  <c r="G236" i="2"/>
  <c r="H236" i="2"/>
  <c r="I236" i="2"/>
  <c r="J236" i="2"/>
  <c r="K236" i="2"/>
  <c r="L236" i="2"/>
  <c r="M236" i="2"/>
  <c r="D244" i="2"/>
  <c r="E244" i="2"/>
  <c r="F244" i="2"/>
  <c r="G244" i="2"/>
  <c r="H244" i="2"/>
  <c r="I244" i="2"/>
  <c r="J244" i="2"/>
  <c r="K244" i="2"/>
  <c r="L244" i="2"/>
  <c r="M244" i="2"/>
  <c r="D245" i="2"/>
  <c r="D246" i="2"/>
  <c r="E245" i="2"/>
  <c r="E246" i="2"/>
  <c r="F245" i="2"/>
  <c r="F246" i="2"/>
  <c r="G245" i="2"/>
  <c r="G246" i="2"/>
  <c r="H245" i="2"/>
  <c r="H246" i="2"/>
  <c r="I245" i="2"/>
  <c r="I246" i="2"/>
  <c r="J245" i="2"/>
  <c r="J246" i="2"/>
  <c r="K245" i="2"/>
  <c r="L245" i="2"/>
  <c r="L246" i="2"/>
  <c r="M245" i="2"/>
  <c r="M246" i="2"/>
  <c r="P251" i="2"/>
  <c r="Q251" i="2"/>
  <c r="R251" i="2"/>
  <c r="S251" i="2"/>
  <c r="T251" i="2"/>
  <c r="U251" i="2"/>
  <c r="V251" i="2"/>
  <c r="W251" i="2"/>
  <c r="X251" i="2"/>
  <c r="Y251" i="2"/>
  <c r="AA251" i="2"/>
  <c r="AB251" i="2"/>
  <c r="AC251" i="2"/>
  <c r="AD251" i="2"/>
  <c r="AE251" i="2"/>
  <c r="AF251" i="2"/>
  <c r="AG251" i="2"/>
  <c r="AH251" i="2"/>
  <c r="AI251" i="2"/>
  <c r="AJ251" i="2"/>
  <c r="AL251" i="2"/>
  <c r="AM251" i="2"/>
  <c r="AN251" i="2"/>
  <c r="AO251" i="2"/>
  <c r="AP251" i="2"/>
  <c r="AQ251" i="2"/>
  <c r="AR251" i="2"/>
  <c r="AS251" i="2"/>
  <c r="AT251" i="2"/>
  <c r="AU251" i="2"/>
  <c r="AW251" i="2"/>
  <c r="AX251" i="2"/>
  <c r="AY251" i="2"/>
  <c r="AZ251" i="2"/>
  <c r="BA251" i="2"/>
  <c r="BB251" i="2"/>
  <c r="BC251" i="2"/>
  <c r="BD251" i="2"/>
  <c r="BE251" i="2"/>
  <c r="BF251" i="2"/>
  <c r="BH251" i="2"/>
  <c r="BI251" i="2"/>
  <c r="BJ251" i="2"/>
  <c r="BK251" i="2"/>
  <c r="BL251" i="2"/>
  <c r="BM251" i="2"/>
  <c r="BN251" i="2"/>
  <c r="BO251" i="2"/>
  <c r="BP251" i="2"/>
  <c r="BQ251" i="2"/>
  <c r="BS251" i="2"/>
  <c r="BT251" i="2"/>
  <c r="BU251" i="2"/>
  <c r="BV251" i="2"/>
  <c r="BW251" i="2"/>
  <c r="BX251" i="2"/>
  <c r="BY251" i="2"/>
  <c r="BZ251" i="2"/>
  <c r="CA251" i="2"/>
  <c r="CB251" i="2"/>
  <c r="CD251" i="2"/>
  <c r="CE251" i="2"/>
  <c r="CF251" i="2"/>
  <c r="CG251" i="2"/>
  <c r="CH251" i="2"/>
  <c r="CI251" i="2"/>
  <c r="CJ251" i="2"/>
  <c r="CK251" i="2"/>
  <c r="CL251" i="2"/>
  <c r="CM251" i="2"/>
  <c r="CO251" i="2"/>
  <c r="CP251" i="2"/>
  <c r="CQ251" i="2"/>
  <c r="CR251" i="2"/>
  <c r="CS251" i="2"/>
  <c r="CT251" i="2"/>
  <c r="CU251" i="2"/>
  <c r="CV251" i="2"/>
  <c r="CW251" i="2"/>
  <c r="CX251" i="2"/>
  <c r="CZ251" i="2"/>
  <c r="DA251" i="2"/>
  <c r="DB251" i="2"/>
  <c r="DC251" i="2"/>
  <c r="DD251" i="2"/>
  <c r="DE251" i="2"/>
  <c r="DF251" i="2"/>
  <c r="DG251" i="2"/>
  <c r="DH251" i="2"/>
  <c r="DI251" i="2"/>
  <c r="DK251" i="2"/>
  <c r="DL251" i="2"/>
  <c r="DM251" i="2"/>
  <c r="DN251" i="2"/>
  <c r="DO251" i="2"/>
  <c r="DP251" i="2"/>
  <c r="DQ251" i="2"/>
  <c r="DR251" i="2"/>
  <c r="DS251" i="2"/>
  <c r="DT251" i="2"/>
  <c r="DV251" i="2"/>
  <c r="DW251" i="2"/>
  <c r="DX251" i="2"/>
  <c r="DY251" i="2"/>
  <c r="DZ251" i="2"/>
  <c r="EA251" i="2"/>
  <c r="EB251" i="2"/>
  <c r="EC251" i="2"/>
  <c r="ED251" i="2"/>
  <c r="EE251" i="2"/>
  <c r="EG251" i="2"/>
  <c r="EH251" i="2"/>
  <c r="EI251" i="2"/>
  <c r="EJ251" i="2"/>
  <c r="EK251" i="2"/>
  <c r="EL251" i="2"/>
  <c r="EM251" i="2"/>
  <c r="EN251" i="2"/>
  <c r="EO251" i="2"/>
  <c r="EP251" i="2"/>
  <c r="ER251" i="2"/>
  <c r="ES251" i="2"/>
  <c r="ET251" i="2"/>
  <c r="EU251" i="2"/>
  <c r="EV251" i="2"/>
  <c r="EW251" i="2"/>
  <c r="EX251" i="2"/>
  <c r="EY251" i="2"/>
  <c r="EZ251" i="2"/>
  <c r="FA251" i="2"/>
  <c r="FC251" i="2"/>
  <c r="FD251" i="2"/>
  <c r="FE251" i="2"/>
  <c r="FF251" i="2"/>
  <c r="FG251" i="2"/>
  <c r="FH251" i="2"/>
  <c r="FI251" i="2"/>
  <c r="FJ251" i="2"/>
  <c r="FK251" i="2"/>
  <c r="FL251" i="2"/>
  <c r="FN251" i="2"/>
  <c r="FO251" i="2"/>
  <c r="FP251" i="2"/>
  <c r="FQ251" i="2"/>
  <c r="FR251" i="2"/>
  <c r="FS251" i="2"/>
  <c r="FT251" i="2"/>
  <c r="FU251" i="2"/>
  <c r="FV251" i="2"/>
  <c r="FW251" i="2"/>
  <c r="FY251" i="2"/>
  <c r="FZ251" i="2"/>
  <c r="GA251" i="2"/>
  <c r="GB251" i="2"/>
  <c r="GC251" i="2"/>
  <c r="GD251" i="2"/>
  <c r="GE251" i="2"/>
  <c r="GF251" i="2"/>
  <c r="GG251" i="2"/>
  <c r="GH251" i="2"/>
  <c r="GJ251" i="2"/>
  <c r="GK251" i="2"/>
  <c r="GL251" i="2"/>
  <c r="GM251" i="2"/>
  <c r="GN251" i="2"/>
  <c r="GO251" i="2"/>
  <c r="GP251" i="2"/>
  <c r="GQ251" i="2"/>
  <c r="GR251" i="2"/>
  <c r="GS251" i="2"/>
  <c r="GU251" i="2"/>
  <c r="GV251" i="2"/>
  <c r="GW251" i="2"/>
  <c r="GX251" i="2"/>
  <c r="GY251" i="2"/>
  <c r="GZ251" i="2"/>
  <c r="HA251" i="2"/>
  <c r="HB251" i="2"/>
  <c r="HC251" i="2"/>
  <c r="HD251" i="2"/>
  <c r="E279" i="2"/>
  <c r="J210" i="2"/>
  <c r="D150" i="2"/>
  <c r="E90" i="2"/>
  <c r="E91" i="2"/>
  <c r="E234" i="2"/>
  <c r="E235" i="2"/>
  <c r="E174" i="2"/>
  <c r="E175" i="2"/>
  <c r="I150" i="2"/>
  <c r="I151" i="2"/>
  <c r="M126" i="2"/>
  <c r="M127" i="2"/>
  <c r="M78" i="2"/>
  <c r="M79" i="2"/>
  <c r="M222" i="2"/>
  <c r="M223" i="2"/>
  <c r="I126" i="2"/>
  <c r="I127" i="2"/>
  <c r="E222" i="2"/>
  <c r="E223" i="2"/>
  <c r="M174" i="2"/>
  <c r="M175" i="2"/>
  <c r="M150" i="2"/>
  <c r="M151" i="2"/>
  <c r="M42" i="2"/>
  <c r="M43" i="2"/>
  <c r="I174" i="2"/>
  <c r="I175" i="2"/>
  <c r="I102" i="2"/>
  <c r="I103" i="2"/>
  <c r="I251" i="2"/>
  <c r="L115" i="2"/>
  <c r="G103" i="2"/>
  <c r="D247" i="2"/>
  <c r="D248" i="2"/>
  <c r="HF251" i="2"/>
  <c r="L210" i="2"/>
  <c r="L211" i="2"/>
  <c r="H247" i="2"/>
  <c r="H248" i="2"/>
  <c r="HJ251" i="2"/>
  <c r="G234" i="2"/>
  <c r="G235" i="2"/>
  <c r="K210" i="2"/>
  <c r="K211" i="2"/>
  <c r="G210" i="2"/>
  <c r="G211" i="2"/>
  <c r="G198" i="2"/>
  <c r="G199" i="2"/>
  <c r="K198" i="2"/>
  <c r="K199" i="2"/>
  <c r="K174" i="2"/>
  <c r="K175" i="2"/>
  <c r="K126" i="2"/>
  <c r="K127" i="2"/>
  <c r="L139" i="2"/>
  <c r="J127" i="2"/>
  <c r="J103" i="2"/>
  <c r="J91" i="2"/>
  <c r="F67" i="2"/>
  <c r="E151" i="2"/>
  <c r="M103" i="2"/>
  <c r="E211" i="2"/>
  <c r="I211" i="2"/>
  <c r="J247" i="2"/>
  <c r="J248" i="2"/>
  <c r="HL251" i="2"/>
  <c r="F247" i="2"/>
  <c r="F248" i="2"/>
  <c r="HH251" i="2"/>
  <c r="F234" i="2"/>
  <c r="F235" i="2"/>
  <c r="J234" i="2"/>
  <c r="J235" i="2"/>
  <c r="K186" i="2"/>
  <c r="K187" i="2"/>
  <c r="F186" i="2"/>
  <c r="F187" i="2"/>
  <c r="L174" i="2"/>
  <c r="L175" i="2"/>
  <c r="G175" i="2"/>
  <c r="F162" i="2"/>
  <c r="F163" i="2"/>
  <c r="I162" i="2"/>
  <c r="I163" i="2"/>
  <c r="D163" i="2"/>
  <c r="J162" i="2"/>
  <c r="J163" i="2"/>
  <c r="H139" i="2"/>
  <c r="F114" i="2"/>
  <c r="F115" i="2"/>
  <c r="K102" i="2"/>
  <c r="K103" i="2"/>
  <c r="G90" i="2"/>
  <c r="G91" i="2"/>
  <c r="D91" i="2"/>
  <c r="H91" i="2"/>
  <c r="K90" i="2"/>
  <c r="K91" i="2"/>
  <c r="F78" i="2"/>
  <c r="F79" i="2"/>
  <c r="H67" i="2"/>
  <c r="L67" i="2"/>
  <c r="G54" i="2"/>
  <c r="G55" i="2"/>
  <c r="K42" i="2"/>
  <c r="K43" i="2"/>
  <c r="K151" i="2"/>
  <c r="H115" i="2"/>
  <c r="D115" i="2"/>
  <c r="E103" i="2"/>
  <c r="M67" i="2"/>
  <c r="I67" i="2"/>
  <c r="E67" i="2"/>
  <c r="E43" i="2"/>
  <c r="I42" i="2"/>
  <c r="I43" i="2"/>
  <c r="D139" i="2"/>
  <c r="J138" i="2"/>
  <c r="J139" i="2"/>
  <c r="F138" i="2"/>
  <c r="F139" i="2"/>
  <c r="D103" i="2"/>
  <c r="F103" i="2"/>
  <c r="J79" i="2"/>
  <c r="D67" i="2"/>
  <c r="J54" i="2"/>
  <c r="J55" i="2"/>
  <c r="J211" i="2"/>
  <c r="L247" i="2"/>
  <c r="L248" i="2"/>
  <c r="HN251" i="2"/>
  <c r="M210" i="2"/>
  <c r="M211" i="2"/>
  <c r="G247" i="2"/>
  <c r="G248" i="2"/>
  <c r="HI251" i="2"/>
  <c r="J198" i="2"/>
  <c r="J199" i="2"/>
  <c r="D175" i="2"/>
  <c r="H162" i="2"/>
  <c r="H163" i="2"/>
  <c r="E163" i="2"/>
  <c r="G163" i="2"/>
  <c r="J150" i="2"/>
  <c r="J151" i="2"/>
  <c r="E247" i="2"/>
  <c r="E248" i="2"/>
  <c r="HG251" i="2"/>
  <c r="K246" i="2"/>
  <c r="K247" i="2"/>
  <c r="K248" i="2"/>
  <c r="HM251" i="2"/>
  <c r="L234" i="2"/>
  <c r="L235" i="2"/>
  <c r="K234" i="2"/>
  <c r="K235" i="2"/>
  <c r="D234" i="2"/>
  <c r="D235" i="2"/>
  <c r="H234" i="2"/>
  <c r="H235" i="2"/>
  <c r="M235" i="2"/>
  <c r="I234" i="2"/>
  <c r="I235" i="2"/>
  <c r="D222" i="2"/>
  <c r="D223" i="2"/>
  <c r="K222" i="2"/>
  <c r="K223" i="2"/>
  <c r="G222" i="2"/>
  <c r="G223" i="2"/>
  <c r="J223" i="2"/>
  <c r="F223" i="2"/>
  <c r="H222" i="2"/>
  <c r="H223" i="2"/>
  <c r="I223" i="2"/>
  <c r="L222" i="2"/>
  <c r="L223" i="2"/>
  <c r="H210" i="2"/>
  <c r="H211" i="2"/>
  <c r="D211" i="2"/>
  <c r="F210" i="2"/>
  <c r="F211" i="2"/>
  <c r="D199" i="2"/>
  <c r="H199" i="2"/>
  <c r="L199" i="2"/>
  <c r="F198" i="2"/>
  <c r="F199" i="2"/>
  <c r="I199" i="2"/>
  <c r="E199" i="2"/>
  <c r="G186" i="2"/>
  <c r="G187" i="2"/>
  <c r="I187" i="2"/>
  <c r="L187" i="2"/>
  <c r="M187" i="2"/>
  <c r="H187" i="2"/>
  <c r="D187" i="2"/>
  <c r="E187" i="2"/>
  <c r="J187" i="2"/>
  <c r="H174" i="2"/>
  <c r="H175" i="2"/>
  <c r="J175" i="2"/>
  <c r="F175" i="2"/>
  <c r="L162" i="2"/>
  <c r="L163" i="2"/>
  <c r="M162" i="2"/>
  <c r="M163" i="2"/>
  <c r="F150" i="2"/>
  <c r="F151" i="2"/>
  <c r="L150" i="2"/>
  <c r="L151" i="2"/>
  <c r="H150" i="2"/>
  <c r="H151" i="2"/>
  <c r="G151" i="2"/>
  <c r="D151" i="2"/>
  <c r="M138" i="2"/>
  <c r="M139" i="2"/>
  <c r="I138" i="2"/>
  <c r="I139" i="2"/>
  <c r="E138" i="2"/>
  <c r="E139" i="2"/>
  <c r="K138" i="2"/>
  <c r="K139" i="2"/>
  <c r="G138" i="2"/>
  <c r="G139" i="2"/>
  <c r="G126" i="2"/>
  <c r="G127" i="2"/>
  <c r="L126" i="2"/>
  <c r="L127" i="2"/>
  <c r="H127" i="2"/>
  <c r="D127" i="2"/>
  <c r="E127" i="2"/>
  <c r="F127" i="2"/>
  <c r="G114" i="2"/>
  <c r="G115" i="2"/>
  <c r="M115" i="2"/>
  <c r="I115" i="2"/>
  <c r="E115" i="2"/>
  <c r="K114" i="2"/>
  <c r="K115" i="2"/>
  <c r="H102" i="2"/>
  <c r="H103" i="2"/>
  <c r="L102" i="2"/>
  <c r="L103" i="2"/>
  <c r="F90" i="2"/>
  <c r="F91" i="2"/>
  <c r="M90" i="2"/>
  <c r="M91" i="2"/>
  <c r="I90" i="2"/>
  <c r="I91" i="2"/>
  <c r="L90" i="2"/>
  <c r="L91" i="2"/>
  <c r="K78" i="2"/>
  <c r="K79" i="2"/>
  <c r="L79" i="2"/>
  <c r="I78" i="2"/>
  <c r="I79" i="2"/>
  <c r="E78" i="2"/>
  <c r="E79" i="2"/>
  <c r="D79" i="2"/>
  <c r="H79" i="2"/>
  <c r="G78" i="2"/>
  <c r="G79" i="2"/>
  <c r="G66" i="2"/>
  <c r="G67" i="2"/>
  <c r="J66" i="2"/>
  <c r="J67" i="2"/>
  <c r="K66" i="2"/>
  <c r="K67" i="2"/>
  <c r="F55" i="2"/>
  <c r="D54" i="2"/>
  <c r="D55" i="2"/>
  <c r="M55" i="2"/>
  <c r="K54" i="2"/>
  <c r="K55" i="2"/>
  <c r="L54" i="2"/>
  <c r="L55" i="2"/>
  <c r="H54" i="2"/>
  <c r="H55" i="2"/>
  <c r="L42" i="2"/>
  <c r="L43" i="2"/>
  <c r="J42" i="2"/>
  <c r="J43" i="2"/>
  <c r="G43" i="2"/>
  <c r="F43" i="2"/>
  <c r="H43" i="2"/>
  <c r="D43" i="2"/>
  <c r="AF22" i="2"/>
  <c r="J115" i="2"/>
  <c r="I55" i="2"/>
  <c r="E55" i="2"/>
  <c r="M247" i="2"/>
  <c r="M248" i="2"/>
  <c r="HO251" i="2"/>
  <c r="I247" i="2"/>
  <c r="I248" i="2"/>
  <c r="HK251" i="2"/>
  <c r="M199" i="2"/>
  <c r="K163" i="2"/>
  <c r="L251" i="2"/>
  <c r="F251" i="2"/>
  <c r="K251" i="2"/>
  <c r="E251" i="2"/>
  <c r="M251" i="2"/>
  <c r="G251" i="2"/>
  <c r="D251" i="2"/>
  <c r="J251" i="2"/>
  <c r="H251" i="2"/>
  <c r="FY265" i="2"/>
  <c r="FY266" i="2"/>
  <c r="FY269" i="2"/>
  <c r="FL252" i="2"/>
  <c r="FL253" i="2"/>
  <c r="FL255" i="2"/>
  <c r="DW252" i="2"/>
  <c r="DW253" i="2"/>
  <c r="CF252" i="2"/>
  <c r="CF253" i="2"/>
  <c r="CF256" i="2"/>
  <c r="GL252" i="2"/>
  <c r="GL253" i="2"/>
  <c r="GL255" i="2"/>
  <c r="GU252" i="2"/>
  <c r="GU253" i="2"/>
  <c r="GU256" i="2"/>
  <c r="Y252" i="2"/>
  <c r="Y253" i="2"/>
  <c r="Y255" i="2"/>
  <c r="BE252" i="2"/>
  <c r="BE253" i="2"/>
  <c r="BE255" i="2"/>
  <c r="EJ252" i="2"/>
  <c r="EJ253" i="2"/>
  <c r="EJ256" i="2"/>
  <c r="GQ252" i="2"/>
  <c r="GQ253" i="2"/>
  <c r="GQ257" i="2"/>
  <c r="E252" i="2"/>
  <c r="E253" i="2"/>
  <c r="EK252" i="2"/>
  <c r="EK253" i="2"/>
  <c r="EK255" i="2"/>
  <c r="BT252" i="2"/>
  <c r="BT253" i="2"/>
  <c r="BT255" i="2"/>
  <c r="BL252" i="2"/>
  <c r="BL253" i="2"/>
  <c r="BL255" i="2"/>
  <c r="CP252" i="2"/>
  <c r="CP253" i="2"/>
  <c r="CP255" i="2"/>
  <c r="DG252" i="2"/>
  <c r="DG253" i="2"/>
  <c r="DG257" i="2"/>
  <c r="DT252" i="2"/>
  <c r="DT253" i="2"/>
  <c r="DT256" i="2"/>
  <c r="FC252" i="2"/>
  <c r="FC253" i="2"/>
  <c r="FC256" i="2"/>
  <c r="EL252" i="2"/>
  <c r="EL253" i="2"/>
  <c r="EL255" i="2"/>
  <c r="AU252" i="2"/>
  <c r="AU253" i="2"/>
  <c r="AU256" i="2"/>
  <c r="BH252" i="2"/>
  <c r="BH253" i="2"/>
  <c r="BH255" i="2"/>
  <c r="BX252" i="2"/>
  <c r="BX253" i="2"/>
  <c r="BX256" i="2"/>
  <c r="EY252" i="2"/>
  <c r="EY253" i="2"/>
  <c r="EY256" i="2"/>
  <c r="AI252" i="2"/>
  <c r="AI253" i="2"/>
  <c r="AI256" i="2"/>
  <c r="GO252" i="2"/>
  <c r="GO253" i="2"/>
  <c r="GO255" i="2"/>
  <c r="Q252" i="2"/>
  <c r="Q253" i="2"/>
  <c r="Q256" i="2"/>
  <c r="ER252" i="2"/>
  <c r="ER253" i="2"/>
  <c r="ER257" i="2"/>
  <c r="DY252" i="2"/>
  <c r="DY253" i="2"/>
  <c r="DY255" i="2"/>
  <c r="DS252" i="2"/>
  <c r="DS253" i="2"/>
  <c r="DS256" i="2"/>
  <c r="AB252" i="2"/>
  <c r="AB253" i="2"/>
  <c r="DN252" i="2"/>
  <c r="DN253" i="2"/>
  <c r="DN256" i="2"/>
  <c r="H252" i="2"/>
  <c r="H253" i="2"/>
  <c r="H255" i="2"/>
  <c r="EV252" i="2"/>
  <c r="EV253" i="2"/>
  <c r="EV255" i="2"/>
  <c r="T252" i="2"/>
  <c r="T253" i="2"/>
  <c r="T256" i="2"/>
  <c r="CZ252" i="2"/>
  <c r="CZ253" i="2"/>
  <c r="CZ257" i="2"/>
  <c r="GG252" i="2"/>
  <c r="GG253" i="2"/>
  <c r="GG255" i="2"/>
  <c r="EN252" i="2"/>
  <c r="EN253" i="2"/>
  <c r="CU265" i="2"/>
  <c r="CU266" i="2"/>
  <c r="DO252" i="2"/>
  <c r="DO253" i="2"/>
  <c r="DO255" i="2"/>
  <c r="X252" i="2"/>
  <c r="X253" i="2"/>
  <c r="X256" i="2"/>
  <c r="HA252" i="2"/>
  <c r="HA253" i="2"/>
  <c r="HA256" i="2"/>
  <c r="CH252" i="2"/>
  <c r="CH253" i="2"/>
  <c r="CH256" i="2"/>
  <c r="HL252" i="2"/>
  <c r="HL253" i="2"/>
  <c r="HL256" i="2"/>
  <c r="GA252" i="2"/>
  <c r="GA253" i="2"/>
  <c r="GA255" i="2"/>
  <c r="DM252" i="2"/>
  <c r="AF252" i="2"/>
  <c r="AF253" i="2"/>
  <c r="AF256" i="2"/>
  <c r="AG252" i="2"/>
  <c r="AG253" i="2"/>
  <c r="AG255" i="2"/>
  <c r="EC252" i="2"/>
  <c r="EC253" i="2"/>
  <c r="EC256" i="2"/>
  <c r="EW252" i="2"/>
  <c r="EW253" i="2"/>
  <c r="EW255" i="2"/>
  <c r="CW252" i="2"/>
  <c r="CW253" i="2"/>
  <c r="CW256" i="2"/>
  <c r="HN252" i="2"/>
  <c r="HN253" i="2"/>
  <c r="HN256" i="2"/>
  <c r="DD252" i="2"/>
  <c r="DD253" i="2"/>
  <c r="DD255" i="2"/>
  <c r="FQ252" i="2"/>
  <c r="FQ253" i="2"/>
  <c r="FQ256" i="2"/>
  <c r="GF252" i="2"/>
  <c r="GF253" i="2"/>
  <c r="GF256" i="2"/>
  <c r="FV252" i="2"/>
  <c r="FV253" i="2"/>
  <c r="FV256" i="2"/>
  <c r="M252" i="2"/>
  <c r="M253" i="2"/>
  <c r="M256" i="2"/>
  <c r="EB252" i="2"/>
  <c r="EB253" i="2"/>
  <c r="EB256" i="2"/>
  <c r="FP252" i="2"/>
  <c r="FP253" i="2"/>
  <c r="FP256" i="2"/>
  <c r="R252" i="2"/>
  <c r="R253" i="2"/>
  <c r="R255" i="2"/>
  <c r="GR252" i="2"/>
  <c r="GR253" i="2"/>
  <c r="GR257" i="2"/>
  <c r="DR252" i="2"/>
  <c r="DR253" i="2"/>
  <c r="DR256" i="2"/>
  <c r="EH252" i="2"/>
  <c r="EH253" i="2"/>
  <c r="EH256" i="2"/>
  <c r="EG252" i="2"/>
  <c r="DP252" i="2"/>
  <c r="DP253" i="2"/>
  <c r="DP255" i="2"/>
  <c r="HO265" i="2"/>
  <c r="HO266" i="2"/>
  <c r="HO269" i="2"/>
  <c r="ES252" i="2"/>
  <c r="ES253" i="2"/>
  <c r="ET252" i="2"/>
  <c r="DL252" i="2"/>
  <c r="DL253" i="2"/>
  <c r="DL256" i="2"/>
  <c r="CU252" i="2"/>
  <c r="CU253" i="2"/>
  <c r="CU255" i="2"/>
  <c r="DX252" i="2"/>
  <c r="DX253" i="2"/>
  <c r="DX255" i="2"/>
  <c r="BS252" i="2"/>
  <c r="AX252" i="2"/>
  <c r="AX253" i="2"/>
  <c r="AX255" i="2"/>
  <c r="J252" i="2"/>
  <c r="J253" i="2"/>
  <c r="J255" i="2"/>
  <c r="FW252" i="2"/>
  <c r="FW253" i="2"/>
  <c r="FW256" i="2"/>
  <c r="HB252" i="2"/>
  <c r="HB253" i="2"/>
  <c r="HB256" i="2"/>
  <c r="S252" i="2"/>
  <c r="S253" i="2"/>
  <c r="S255" i="2"/>
  <c r="FJ252" i="2"/>
  <c r="FJ253" i="2"/>
  <c r="FJ256" i="2"/>
  <c r="BP252" i="2"/>
  <c r="BP253" i="2"/>
  <c r="BP257" i="2"/>
  <c r="EP252" i="2"/>
  <c r="EP253" i="2"/>
  <c r="EP256" i="2"/>
  <c r="BU252" i="2"/>
  <c r="BU253" i="2"/>
  <c r="BU255" i="2"/>
  <c r="AQ252" i="2"/>
  <c r="AQ253" i="2"/>
  <c r="AQ256" i="2"/>
  <c r="GH252" i="2"/>
  <c r="GH253" i="2"/>
  <c r="GH255" i="2"/>
  <c r="BB252" i="2"/>
  <c r="BB253" i="2"/>
  <c r="BB255" i="2"/>
  <c r="DQ252" i="2"/>
  <c r="DQ253" i="2"/>
  <c r="EW265" i="2"/>
  <c r="EW266" i="2"/>
  <c r="EU265" i="2"/>
  <c r="EU266" i="2"/>
  <c r="EU269" i="2"/>
  <c r="FS265" i="2"/>
  <c r="T265" i="2"/>
  <c r="T266" i="2"/>
  <c r="T269" i="2"/>
  <c r="BT265" i="2"/>
  <c r="BT266" i="2"/>
  <c r="BT270" i="2"/>
  <c r="E265" i="2"/>
  <c r="E266" i="2"/>
  <c r="EX265" i="2"/>
  <c r="EX266" i="2"/>
  <c r="EX268" i="2"/>
  <c r="DQ265" i="2"/>
  <c r="DQ266" i="2"/>
  <c r="CF265" i="2"/>
  <c r="CF266" i="2"/>
  <c r="CF269" i="2"/>
  <c r="J265" i="2"/>
  <c r="J266" i="2"/>
  <c r="J268" i="2"/>
  <c r="G252" i="2"/>
  <c r="G253" i="2"/>
  <c r="G256" i="2"/>
  <c r="F252" i="2"/>
  <c r="F253" i="2"/>
  <c r="F256" i="2"/>
  <c r="BX265" i="2"/>
  <c r="BX266" i="2"/>
  <c r="BX269" i="2"/>
  <c r="CW265" i="2"/>
  <c r="CW266" i="2"/>
  <c r="CW268" i="2"/>
  <c r="CB265" i="2"/>
  <c r="CB266" i="2"/>
  <c r="CS252" i="2"/>
  <c r="CS253" i="2"/>
  <c r="G265" i="2"/>
  <c r="G266" i="2"/>
  <c r="G269" i="2"/>
  <c r="EI265" i="2"/>
  <c r="EI266" i="2"/>
  <c r="EI268" i="2"/>
  <c r="CJ265" i="2"/>
  <c r="CJ266" i="2"/>
  <c r="CJ270" i="2"/>
  <c r="GW265" i="2"/>
  <c r="GW266" i="2"/>
  <c r="HM265" i="2"/>
  <c r="BE265" i="2"/>
  <c r="BE266" i="2"/>
  <c r="HH265" i="2"/>
  <c r="HH266" i="2"/>
  <c r="HH269" i="2"/>
  <c r="AE265" i="2"/>
  <c r="AE266" i="2"/>
  <c r="AE268" i="2"/>
  <c r="AG265" i="2"/>
  <c r="AG266" i="2"/>
  <c r="AG270" i="2"/>
  <c r="BV265" i="2"/>
  <c r="BV266" i="2"/>
  <c r="BV268" i="2"/>
  <c r="AJ265" i="2"/>
  <c r="AJ266" i="2"/>
  <c r="AJ270" i="2"/>
  <c r="EJ265" i="2"/>
  <c r="EJ266" i="2"/>
  <c r="EJ268" i="2"/>
  <c r="FO265" i="2"/>
  <c r="DP265" i="2"/>
  <c r="DP266" i="2"/>
  <c r="DP268" i="2"/>
  <c r="AP265" i="2"/>
  <c r="AP266" i="2"/>
  <c r="AP269" i="2"/>
  <c r="AT265" i="2"/>
  <c r="AT266" i="2"/>
  <c r="AT269" i="2"/>
  <c r="FU265" i="2"/>
  <c r="CP265" i="2"/>
  <c r="CP266" i="2"/>
  <c r="CP269" i="2"/>
  <c r="DR265" i="2"/>
  <c r="DR266" i="2"/>
  <c r="DR268" i="2"/>
  <c r="GR265" i="2"/>
  <c r="GR266" i="2"/>
  <c r="GR269" i="2"/>
  <c r="M265" i="2"/>
  <c r="FW265" i="2"/>
  <c r="FW266" i="2"/>
  <c r="FW269" i="2"/>
  <c r="AL265" i="2"/>
  <c r="AL266" i="2"/>
  <c r="AU265" i="2"/>
  <c r="AU266" i="2"/>
  <c r="AU268" i="2"/>
  <c r="EB265" i="2"/>
  <c r="EB266" i="2"/>
  <c r="EB269" i="2"/>
  <c r="CA265" i="2"/>
  <c r="CA266" i="2"/>
  <c r="CA269" i="2"/>
  <c r="BM265" i="2"/>
  <c r="DM265" i="2"/>
  <c r="DM266" i="2"/>
  <c r="DM268" i="2"/>
  <c r="BA265" i="2"/>
  <c r="BA266" i="2"/>
  <c r="BA269" i="2"/>
  <c r="GL265" i="2"/>
  <c r="GL266" i="2"/>
  <c r="GL268" i="2"/>
  <c r="BO265" i="2"/>
  <c r="EO265" i="2"/>
  <c r="EO266" i="2"/>
  <c r="EO269" i="2"/>
  <c r="BY265" i="2"/>
  <c r="FZ265" i="2"/>
  <c r="FZ266" i="2"/>
  <c r="FZ269" i="2"/>
  <c r="AW265" i="2"/>
  <c r="AW266" i="2"/>
  <c r="AW269" i="2"/>
  <c r="BD265" i="2"/>
  <c r="BD266" i="2"/>
  <c r="BD268" i="2"/>
  <c r="CI265" i="2"/>
  <c r="CI266" i="2"/>
  <c r="CI268" i="2"/>
  <c r="ES265" i="2"/>
  <c r="ES266" i="2"/>
  <c r="ES268" i="2"/>
  <c r="BL265" i="2"/>
  <c r="BL266" i="2"/>
  <c r="BL269" i="2"/>
  <c r="DF265" i="2"/>
  <c r="DF266" i="2"/>
  <c r="DI265" i="2"/>
  <c r="Y265" i="2"/>
  <c r="Y266" i="2"/>
  <c r="Y269" i="2"/>
  <c r="BU265" i="2"/>
  <c r="BZ265" i="2"/>
  <c r="BZ266" i="2"/>
  <c r="BZ268" i="2"/>
  <c r="EP265" i="2"/>
  <c r="FF265" i="2"/>
  <c r="FF266" i="2"/>
  <c r="FT265" i="2"/>
  <c r="FT266" i="2"/>
  <c r="FT269" i="2"/>
  <c r="BP265" i="2"/>
  <c r="BP266" i="2"/>
  <c r="K265" i="2"/>
  <c r="DB265" i="2"/>
  <c r="DB266" i="2"/>
  <c r="DB268" i="2"/>
  <c r="F265" i="2"/>
  <c r="GQ265" i="2"/>
  <c r="GQ266" i="2"/>
  <c r="GQ269" i="2"/>
  <c r="GG265" i="2"/>
  <c r="GG266" i="2"/>
  <c r="GG269" i="2"/>
  <c r="GP265" i="2"/>
  <c r="GP266" i="2"/>
  <c r="GB265" i="2"/>
  <c r="GB266" i="2"/>
  <c r="GB268" i="2"/>
  <c r="GO265" i="2"/>
  <c r="GO266" i="2"/>
  <c r="GO270" i="2"/>
  <c r="GH265" i="2"/>
  <c r="V265" i="2"/>
  <c r="V266" i="2"/>
  <c r="V269" i="2"/>
  <c r="BW265" i="2"/>
  <c r="P265" i="2"/>
  <c r="P266" i="2"/>
  <c r="BH265" i="2"/>
  <c r="BH266" i="2"/>
  <c r="BH268" i="2"/>
  <c r="CO265" i="2"/>
  <c r="CO266" i="2"/>
  <c r="CO268" i="2"/>
  <c r="FA265" i="2"/>
  <c r="FN265" i="2"/>
  <c r="FN266" i="2"/>
  <c r="HI265" i="2"/>
  <c r="HI266" i="2"/>
  <c r="HI269" i="2"/>
  <c r="FH265" i="2"/>
  <c r="FH266" i="2"/>
  <c r="FH268" i="2"/>
  <c r="Q265" i="2"/>
  <c r="AS265" i="2"/>
  <c r="AS266" i="2"/>
  <c r="AS268" i="2"/>
  <c r="HN265" i="2"/>
  <c r="DK265" i="2"/>
  <c r="DK266" i="2"/>
  <c r="DK269" i="2"/>
  <c r="CH265" i="2"/>
  <c r="CH266" i="2"/>
  <c r="CH268" i="2"/>
  <c r="ER265" i="2"/>
  <c r="ER266" i="2"/>
  <c r="ER268" i="2"/>
  <c r="CV265" i="2"/>
  <c r="CV266" i="2"/>
  <c r="CV269" i="2"/>
  <c r="HF265" i="2"/>
  <c r="HF266" i="2"/>
  <c r="HF269" i="2"/>
  <c r="L265" i="2"/>
  <c r="CX265" i="2"/>
  <c r="CX266" i="2"/>
  <c r="CX268" i="2"/>
  <c r="EY265" i="2"/>
  <c r="EY266" i="2"/>
  <c r="EY268" i="2"/>
  <c r="AF265" i="2"/>
  <c r="AF266" i="2"/>
  <c r="AF270" i="2"/>
  <c r="GN265" i="2"/>
  <c r="GN266" i="2"/>
  <c r="GN268" i="2"/>
  <c r="AN265" i="2"/>
  <c r="AN266" i="2"/>
  <c r="H265" i="2"/>
  <c r="H266" i="2"/>
  <c r="H268" i="2"/>
  <c r="HB265" i="2"/>
  <c r="HB266" i="2"/>
  <c r="HB268" i="2"/>
  <c r="AA265" i="2"/>
  <c r="EL265" i="2"/>
  <c r="EL266" i="2"/>
  <c r="EL269" i="2"/>
  <c r="S265" i="2"/>
  <c r="GC265" i="2"/>
  <c r="GC266" i="2"/>
  <c r="GC269" i="2"/>
  <c r="HA265" i="2"/>
  <c r="HA266" i="2"/>
  <c r="HA270" i="2"/>
  <c r="DO265" i="2"/>
  <c r="DO266" i="2"/>
  <c r="DO270" i="2"/>
  <c r="AD265" i="2"/>
  <c r="AD266" i="2"/>
  <c r="AD269" i="2"/>
  <c r="CK265" i="2"/>
  <c r="CK266" i="2"/>
  <c r="CK268" i="2"/>
  <c r="ED265" i="2"/>
  <c r="ED266" i="2"/>
  <c r="FV265" i="2"/>
  <c r="FV266" i="2"/>
  <c r="FV269" i="2"/>
  <c r="GU265" i="2"/>
  <c r="GU266" i="2"/>
  <c r="GU268" i="2"/>
  <c r="BC265" i="2"/>
  <c r="BC266" i="2"/>
  <c r="BC268" i="2"/>
  <c r="FK265" i="2"/>
  <c r="FK266" i="2"/>
  <c r="FK269" i="2"/>
  <c r="AR265" i="2"/>
  <c r="AR266" i="2"/>
  <c r="AR269" i="2"/>
  <c r="EK265" i="2"/>
  <c r="EK266" i="2"/>
  <c r="EK269" i="2"/>
  <c r="DY265" i="2"/>
  <c r="DY266" i="2"/>
  <c r="DY270" i="2"/>
  <c r="AR252" i="2"/>
  <c r="AR253" i="2"/>
  <c r="GD252" i="2"/>
  <c r="GD253" i="2"/>
  <c r="I252" i="2"/>
  <c r="BJ252" i="2"/>
  <c r="BJ253" i="2"/>
  <c r="BJ256" i="2"/>
  <c r="CK252" i="2"/>
  <c r="HD252" i="2"/>
  <c r="HD253" i="2"/>
  <c r="HD255" i="2"/>
  <c r="BO252" i="2"/>
  <c r="BW252" i="2"/>
  <c r="BW253" i="2"/>
  <c r="BW256" i="2"/>
  <c r="HG252" i="2"/>
  <c r="HG253" i="2"/>
  <c r="HG256" i="2"/>
  <c r="AE252" i="2"/>
  <c r="AE253" i="2"/>
  <c r="AE256" i="2"/>
  <c r="GP252" i="2"/>
  <c r="GP253" i="2"/>
  <c r="GP255" i="2"/>
  <c r="CD252" i="2"/>
  <c r="CD253" i="2"/>
  <c r="CD256" i="2"/>
  <c r="AM252" i="2"/>
  <c r="AM253" i="2"/>
  <c r="AM255" i="2"/>
  <c r="FN252" i="2"/>
  <c r="FN253" i="2"/>
  <c r="FN255" i="2"/>
  <c r="BA252" i="2"/>
  <c r="BA253" i="2"/>
  <c r="BA257" i="2"/>
  <c r="FD252" i="2"/>
  <c r="FD253" i="2"/>
  <c r="DC252" i="2"/>
  <c r="DC253" i="2"/>
  <c r="DC255" i="2"/>
  <c r="DZ252" i="2"/>
  <c r="DZ253" i="2"/>
  <c r="DZ256" i="2"/>
  <c r="FS252" i="2"/>
  <c r="HM252" i="2"/>
  <c r="HM253" i="2"/>
  <c r="HM255" i="2"/>
  <c r="AH252" i="2"/>
  <c r="AH253" i="2"/>
  <c r="AH256" i="2"/>
  <c r="FU252" i="2"/>
  <c r="FU253" i="2"/>
  <c r="FU257" i="2"/>
  <c r="CT252" i="2"/>
  <c r="CT253" i="2"/>
  <c r="CT255" i="2"/>
  <c r="BK252" i="2"/>
  <c r="BK253" i="2"/>
  <c r="BK256" i="2"/>
  <c r="EA252" i="2"/>
  <c r="EA253" i="2"/>
  <c r="EA255" i="2"/>
  <c r="AT252" i="2"/>
  <c r="AT253" i="2"/>
  <c r="AT256" i="2"/>
  <c r="HI252" i="2"/>
  <c r="HI253" i="2"/>
  <c r="HI255" i="2"/>
  <c r="HK252" i="2"/>
  <c r="HK253" i="2"/>
  <c r="U252" i="2"/>
  <c r="U253" i="2"/>
  <c r="U256" i="2"/>
  <c r="BV252" i="2"/>
  <c r="BV253" i="2"/>
  <c r="BV256" i="2"/>
  <c r="HF252" i="2"/>
  <c r="BM252" i="2"/>
  <c r="BM253" i="2"/>
  <c r="BM256" i="2"/>
  <c r="GS252" i="2"/>
  <c r="GS253" i="2"/>
  <c r="GS255" i="2"/>
  <c r="EE252" i="2"/>
  <c r="EE253" i="2"/>
  <c r="EE256" i="2"/>
  <c r="AZ252" i="2"/>
  <c r="AN252" i="2"/>
  <c r="AN253" i="2"/>
  <c r="AN255" i="2"/>
  <c r="AD252" i="2"/>
  <c r="GK252" i="2"/>
  <c r="GK253" i="2"/>
  <c r="GK255" i="2"/>
  <c r="AY252" i="2"/>
  <c r="AY253" i="2"/>
  <c r="AY256" i="2"/>
  <c r="FG252" i="2"/>
  <c r="FG253" i="2"/>
  <c r="FG255" i="2"/>
  <c r="EX252" i="2"/>
  <c r="EX253" i="2"/>
  <c r="EX256" i="2"/>
  <c r="P252" i="2"/>
  <c r="P253" i="2"/>
  <c r="P257" i="2"/>
  <c r="GB252" i="2"/>
  <c r="GB253" i="2"/>
  <c r="GB256" i="2"/>
  <c r="L252" i="2"/>
  <c r="L253" i="2"/>
  <c r="L255" i="2"/>
  <c r="GC252" i="2"/>
  <c r="GC253" i="2"/>
  <c r="GC255" i="2"/>
  <c r="K252" i="2"/>
  <c r="K253" i="2"/>
  <c r="K255" i="2"/>
  <c r="FR252" i="2"/>
  <c r="FR253" i="2"/>
  <c r="FR257" i="2"/>
  <c r="BQ252" i="2"/>
  <c r="BQ253" i="2"/>
  <c r="BQ256" i="2"/>
  <c r="DI252" i="2"/>
  <c r="DI253" i="2"/>
  <c r="DI256" i="2"/>
  <c r="DV252" i="2"/>
  <c r="DV253" i="2"/>
  <c r="DV255" i="2"/>
  <c r="GX252" i="2"/>
  <c r="GX253" i="2"/>
  <c r="GX255" i="2"/>
  <c r="GJ252" i="2"/>
  <c r="GJ253" i="2"/>
  <c r="GJ257" i="2"/>
  <c r="DF252" i="2"/>
  <c r="DF253" i="2"/>
  <c r="DF256" i="2"/>
  <c r="CO252" i="2"/>
  <c r="CO253" i="2"/>
  <c r="CO256" i="2"/>
  <c r="FF252" i="2"/>
  <c r="CJ252" i="2"/>
  <c r="CJ253" i="2"/>
  <c r="CJ256" i="2"/>
  <c r="CI252" i="2"/>
  <c r="CI253" i="2"/>
  <c r="CI256" i="2"/>
  <c r="EO252" i="2"/>
  <c r="EO253" i="2"/>
  <c r="EO256" i="2"/>
  <c r="DK252" i="2"/>
  <c r="DK253" i="2"/>
  <c r="DK255" i="2"/>
  <c r="FH252" i="2"/>
  <c r="FH253" i="2"/>
  <c r="FH256" i="2"/>
  <c r="AC252" i="2"/>
  <c r="AC253" i="2"/>
  <c r="AC255" i="2"/>
  <c r="FO252" i="2"/>
  <c r="FO253" i="2"/>
  <c r="FO256" i="2"/>
  <c r="FY252" i="2"/>
  <c r="FY253" i="2"/>
  <c r="FY256" i="2"/>
  <c r="AJ252" i="2"/>
  <c r="AJ253" i="2"/>
  <c r="AJ256" i="2"/>
  <c r="CQ252" i="2"/>
  <c r="CQ253" i="2"/>
  <c r="CQ256" i="2"/>
  <c r="FI252" i="2"/>
  <c r="FI253" i="2"/>
  <c r="FI255" i="2"/>
  <c r="AL252" i="2"/>
  <c r="AL253" i="2"/>
  <c r="AL256" i="2"/>
  <c r="CX252" i="2"/>
  <c r="CX253" i="2"/>
  <c r="CX255" i="2"/>
  <c r="W252" i="2"/>
  <c r="W253" i="2"/>
  <c r="W256" i="2"/>
  <c r="HJ252" i="2"/>
  <c r="HJ253" i="2"/>
  <c r="HJ255" i="2"/>
  <c r="CE252" i="2"/>
  <c r="CE253" i="2"/>
  <c r="CE256" i="2"/>
  <c r="EI252" i="2"/>
  <c r="EI253" i="2"/>
  <c r="HC252" i="2"/>
  <c r="HC253" i="2"/>
  <c r="HC256" i="2"/>
  <c r="EU252" i="2"/>
  <c r="EU253" i="2"/>
  <c r="EU255" i="2"/>
  <c r="AX265" i="2"/>
  <c r="GY265" i="2"/>
  <c r="GY266" i="2"/>
  <c r="GY268" i="2"/>
  <c r="FR265" i="2"/>
  <c r="FR266" i="2"/>
  <c r="FR268" i="2"/>
  <c r="CT265" i="2"/>
  <c r="CT266" i="2"/>
  <c r="CT270" i="2"/>
  <c r="AZ265" i="2"/>
  <c r="U265" i="2"/>
  <c r="U266" i="2"/>
  <c r="U268" i="2"/>
  <c r="DD265" i="2"/>
  <c r="CM265" i="2"/>
  <c r="CM266" i="2"/>
  <c r="CM268" i="2"/>
  <c r="CS265" i="2"/>
  <c r="CS266" i="2"/>
  <c r="CS269" i="2"/>
  <c r="DZ265" i="2"/>
  <c r="DZ266" i="2"/>
  <c r="DZ268" i="2"/>
  <c r="BF265" i="2"/>
  <c r="BF266" i="2"/>
  <c r="BF270" i="2"/>
  <c r="HG265" i="2"/>
  <c r="HG266" i="2"/>
  <c r="HG269" i="2"/>
  <c r="AB265" i="2"/>
  <c r="AB266" i="2"/>
  <c r="AB268" i="2"/>
  <c r="CE265" i="2"/>
  <c r="CE266" i="2"/>
  <c r="CE268" i="2"/>
  <c r="R265" i="2"/>
  <c r="R266" i="2"/>
  <c r="R269" i="2"/>
  <c r="EG265" i="2"/>
  <c r="EG266" i="2"/>
  <c r="EG268" i="2"/>
  <c r="BJ265" i="2"/>
  <c r="BJ266" i="2"/>
  <c r="BJ269" i="2"/>
  <c r="EE265" i="2"/>
  <c r="EE266" i="2"/>
  <c r="EE268" i="2"/>
  <c r="DA265" i="2"/>
  <c r="DA266" i="2"/>
  <c r="DA269" i="2"/>
  <c r="DW265" i="2"/>
  <c r="DW266" i="2"/>
  <c r="DW268" i="2"/>
  <c r="EC265" i="2"/>
  <c r="EC266" i="2"/>
  <c r="EC269" i="2"/>
  <c r="HD265" i="2"/>
  <c r="HD266" i="2"/>
  <c r="HD269" i="2"/>
  <c r="FI265" i="2"/>
  <c r="FI266" i="2"/>
  <c r="FI268" i="2"/>
  <c r="FG265" i="2"/>
  <c r="FG266" i="2"/>
  <c r="FG269" i="2"/>
  <c r="CQ265" i="2"/>
  <c r="CQ266" i="2"/>
  <c r="CQ269" i="2"/>
  <c r="GF265" i="2"/>
  <c r="GF266" i="2"/>
  <c r="GF268" i="2"/>
  <c r="FJ265" i="2"/>
  <c r="FJ266" i="2"/>
  <c r="FJ268" i="2"/>
  <c r="EV265" i="2"/>
  <c r="EV266" i="2"/>
  <c r="EV268" i="2"/>
  <c r="EM265" i="2"/>
  <c r="EM266" i="2"/>
  <c r="EM269" i="2"/>
  <c r="DV265" i="2"/>
  <c r="DV266" i="2"/>
  <c r="DV269" i="2"/>
  <c r="CR265" i="2"/>
  <c r="CR266" i="2"/>
  <c r="CR269" i="2"/>
  <c r="W265" i="2"/>
  <c r="W266" i="2"/>
  <c r="EZ265" i="2"/>
  <c r="BS265" i="2"/>
  <c r="BS266" i="2"/>
  <c r="CD265" i="2"/>
  <c r="CD266" i="2"/>
  <c r="CD270" i="2"/>
  <c r="HK265" i="2"/>
  <c r="HK266" i="2"/>
  <c r="HK269" i="2"/>
  <c r="D265" i="2"/>
  <c r="D266" i="2"/>
  <c r="D268" i="2"/>
  <c r="BQ265" i="2"/>
  <c r="BQ266" i="2"/>
  <c r="BQ268" i="2"/>
  <c r="FP265" i="2"/>
  <c r="FP266" i="2"/>
  <c r="FP268" i="2"/>
  <c r="EH265" i="2"/>
  <c r="EH266" i="2"/>
  <c r="EH268" i="2"/>
  <c r="BN265" i="2"/>
  <c r="BN266" i="2"/>
  <c r="BN268" i="2"/>
  <c r="AY265" i="2"/>
  <c r="AY266" i="2"/>
  <c r="AY270" i="2"/>
  <c r="DS265" i="2"/>
  <c r="DS266" i="2"/>
  <c r="DS268" i="2"/>
  <c r="GA265" i="2"/>
  <c r="GA266" i="2"/>
  <c r="GA269" i="2"/>
  <c r="AO265" i="2"/>
  <c r="AO266" i="2"/>
  <c r="AO268" i="2"/>
  <c r="AQ265" i="2"/>
  <c r="AQ266" i="2"/>
  <c r="AQ268" i="2"/>
  <c r="CG265" i="2"/>
  <c r="CG266" i="2"/>
  <c r="CG268" i="2"/>
  <c r="ET265" i="2"/>
  <c r="ET266" i="2"/>
  <c r="ET268" i="2"/>
  <c r="FC265" i="2"/>
  <c r="X265" i="2"/>
  <c r="X266" i="2"/>
  <c r="BN252" i="2"/>
  <c r="BN253" i="2"/>
  <c r="BN256" i="2"/>
  <c r="AP252" i="2"/>
  <c r="AP253" i="2"/>
  <c r="AP256" i="2"/>
  <c r="AW252" i="2"/>
  <c r="AW253" i="2"/>
  <c r="AW257" i="2"/>
  <c r="D252" i="2"/>
  <c r="D253" i="2"/>
  <c r="D256" i="2"/>
  <c r="BC252" i="2"/>
  <c r="BC253" i="2"/>
  <c r="BC255" i="2"/>
  <c r="GE252" i="2"/>
  <c r="GE253" i="2"/>
  <c r="GE255" i="2"/>
  <c r="BZ252" i="2"/>
  <c r="CA252" i="2"/>
  <c r="CA253" i="2"/>
  <c r="CA255" i="2"/>
  <c r="AO252" i="2"/>
  <c r="AO253" i="2"/>
  <c r="DH252" i="2"/>
  <c r="DH253" i="2"/>
  <c r="DH256" i="2"/>
  <c r="CV252" i="2"/>
  <c r="CV253" i="2"/>
  <c r="CV255" i="2"/>
  <c r="ED252" i="2"/>
  <c r="ED253" i="2"/>
  <c r="ED256" i="2"/>
  <c r="BY252" i="2"/>
  <c r="BY253" i="2"/>
  <c r="BY256" i="2"/>
  <c r="HH252" i="2"/>
  <c r="HH253" i="2"/>
  <c r="HH256" i="2"/>
  <c r="HO252" i="2"/>
  <c r="CG252" i="2"/>
  <c r="CG253" i="2"/>
  <c r="FA252" i="2"/>
  <c r="FA253" i="2"/>
  <c r="FA256" i="2"/>
  <c r="GZ252" i="2"/>
  <c r="GZ253" i="2"/>
  <c r="GZ255" i="2"/>
  <c r="AA252" i="2"/>
  <c r="EM252" i="2"/>
  <c r="EM253" i="2"/>
  <c r="EM256" i="2"/>
  <c r="CL252" i="2"/>
  <c r="CL253" i="2"/>
  <c r="CL255" i="2"/>
  <c r="FT252" i="2"/>
  <c r="FT253" i="2"/>
  <c r="FT255" i="2"/>
  <c r="CM252" i="2"/>
  <c r="BF252" i="2"/>
  <c r="BF253" i="2"/>
  <c r="BF255" i="2"/>
  <c r="DB252" i="2"/>
  <c r="DB253" i="2"/>
  <c r="DB256" i="2"/>
  <c r="GM252" i="2"/>
  <c r="GM253" i="2"/>
  <c r="GM255" i="2"/>
  <c r="FE252" i="2"/>
  <c r="FE253" i="2"/>
  <c r="FE255" i="2"/>
  <c r="FK252" i="2"/>
  <c r="FK253" i="2"/>
  <c r="FK255" i="2"/>
  <c r="GN252" i="2"/>
  <c r="GN253" i="2"/>
  <c r="GN255" i="2"/>
  <c r="GW252" i="2"/>
  <c r="GW253" i="2"/>
  <c r="FZ252" i="2"/>
  <c r="CR252" i="2"/>
  <c r="CR253" i="2"/>
  <c r="CR256" i="2"/>
  <c r="EZ252" i="2"/>
  <c r="EZ253" i="2"/>
  <c r="EZ255" i="2"/>
  <c r="V252" i="2"/>
  <c r="V253" i="2"/>
  <c r="V255" i="2"/>
  <c r="GV252" i="2"/>
  <c r="GV253" i="2"/>
  <c r="GV256" i="2"/>
  <c r="DA252" i="2"/>
  <c r="DA253" i="2"/>
  <c r="DA256" i="2"/>
  <c r="DE252" i="2"/>
  <c r="DE253" i="2"/>
  <c r="DE255" i="2"/>
  <c r="GX265" i="2"/>
  <c r="GX266" i="2"/>
  <c r="GX268" i="2"/>
  <c r="GV265" i="2"/>
  <c r="AC265" i="2"/>
  <c r="AC266" i="2"/>
  <c r="DE265" i="2"/>
  <c r="DE266" i="2"/>
  <c r="DE268" i="2"/>
  <c r="FL265" i="2"/>
  <c r="FL266" i="2"/>
  <c r="FL269" i="2"/>
  <c r="CZ265" i="2"/>
  <c r="EN265" i="2"/>
  <c r="EN266" i="2"/>
  <c r="EN268" i="2"/>
  <c r="HJ265" i="2"/>
  <c r="HJ266" i="2"/>
  <c r="HJ269" i="2"/>
  <c r="CL265" i="2"/>
  <c r="CL266" i="2"/>
  <c r="CL269" i="2"/>
  <c r="DT265" i="2"/>
  <c r="DG265" i="2"/>
  <c r="DG266" i="2"/>
  <c r="DG268" i="2"/>
  <c r="BK265" i="2"/>
  <c r="BK266" i="2"/>
  <c r="BK268" i="2"/>
  <c r="DX265" i="2"/>
  <c r="DX266" i="2"/>
  <c r="DX269" i="2"/>
  <c r="DN265" i="2"/>
  <c r="DH265" i="2"/>
  <c r="DH266" i="2"/>
  <c r="DH268" i="2"/>
  <c r="AI265" i="2"/>
  <c r="DC265" i="2"/>
  <c r="DC266" i="2"/>
  <c r="DC269" i="2"/>
  <c r="BI265" i="2"/>
  <c r="BI266" i="2"/>
  <c r="BI268" i="2"/>
  <c r="GZ265" i="2"/>
  <c r="GZ266" i="2"/>
  <c r="GZ269" i="2"/>
  <c r="EA265" i="2"/>
  <c r="EA266" i="2"/>
  <c r="EA268" i="2"/>
  <c r="AH265" i="2"/>
  <c r="AH266" i="2"/>
  <c r="AH268" i="2"/>
  <c r="FE265" i="2"/>
  <c r="AM265" i="2"/>
  <c r="AM266" i="2"/>
  <c r="AM269" i="2"/>
  <c r="GK265" i="2"/>
  <c r="GK266" i="2"/>
  <c r="FD265" i="2"/>
  <c r="FD266" i="2"/>
  <c r="FD268" i="2"/>
  <c r="GE265" i="2"/>
  <c r="GE266" i="2"/>
  <c r="GE268" i="2"/>
  <c r="GM265" i="2"/>
  <c r="GM266" i="2"/>
  <c r="GM268" i="2"/>
  <c r="HL265" i="2"/>
  <c r="HL266" i="2"/>
  <c r="HL268" i="2"/>
  <c r="BB265" i="2"/>
  <c r="BB266" i="2"/>
  <c r="BB268" i="2"/>
  <c r="FQ265" i="2"/>
  <c r="I265" i="2"/>
  <c r="I266" i="2"/>
  <c r="I269" i="2"/>
  <c r="GD265" i="2"/>
  <c r="GD266" i="2"/>
  <c r="GD268" i="2"/>
  <c r="GJ265" i="2"/>
  <c r="GJ266" i="2"/>
  <c r="GJ268" i="2"/>
  <c r="DL265" i="2"/>
  <c r="GS265" i="2"/>
  <c r="GS266" i="2"/>
  <c r="BD252" i="2"/>
  <c r="BD253" i="2"/>
  <c r="BD255" i="2"/>
  <c r="CB252" i="2"/>
  <c r="CB253" i="2"/>
  <c r="CB255" i="2"/>
  <c r="BI252" i="2"/>
  <c r="AS252" i="2"/>
  <c r="AS253" i="2"/>
  <c r="AS256" i="2"/>
  <c r="GY252" i="2"/>
  <c r="HC265" i="2"/>
  <c r="HC266" i="2"/>
  <c r="HC269" i="2"/>
  <c r="DM253" i="2"/>
  <c r="DM257" i="2"/>
  <c r="FW255" i="2"/>
  <c r="FQ255" i="2"/>
  <c r="EN256" i="2"/>
  <c r="HA257" i="2"/>
  <c r="EN257" i="2"/>
  <c r="EC255" i="2"/>
  <c r="EN255" i="2"/>
  <c r="BT256" i="2"/>
  <c r="DT257" i="2"/>
  <c r="M257" i="2"/>
  <c r="DW257" i="2"/>
  <c r="U270" i="2"/>
  <c r="E257" i="2"/>
  <c r="E255" i="2"/>
  <c r="CU268" i="2"/>
  <c r="AS255" i="2"/>
  <c r="DW255" i="2"/>
  <c r="DW256" i="2"/>
  <c r="GU257" i="2"/>
  <c r="M255" i="2"/>
  <c r="EK256" i="2"/>
  <c r="DG255" i="2"/>
  <c r="AI257" i="2"/>
  <c r="BU257" i="2"/>
  <c r="EK257" i="2"/>
  <c r="DQ257" i="2"/>
  <c r="DD257" i="2"/>
  <c r="DG256" i="2"/>
  <c r="GG256" i="2"/>
  <c r="DY256" i="2"/>
  <c r="AI255" i="2"/>
  <c r="EC257" i="2"/>
  <c r="EL257" i="2"/>
  <c r="DQ255" i="2"/>
  <c r="DD256" i="2"/>
  <c r="GU255" i="2"/>
  <c r="X255" i="2"/>
  <c r="CX256" i="2"/>
  <c r="L257" i="2"/>
  <c r="DY257" i="2"/>
  <c r="DL257" i="2"/>
  <c r="GG257" i="2"/>
  <c r="FC257" i="2"/>
  <c r="X257" i="2"/>
  <c r="EP255" i="2"/>
  <c r="CP256" i="2"/>
  <c r="EL256" i="2"/>
  <c r="Y256" i="2"/>
  <c r="E256" i="2"/>
  <c r="GK268" i="2"/>
  <c r="BE269" i="2"/>
  <c r="ES270" i="2"/>
  <c r="CJ268" i="2"/>
  <c r="DT255" i="2"/>
  <c r="DO256" i="2"/>
  <c r="CP257" i="2"/>
  <c r="Y257" i="2"/>
  <c r="DA257" i="2"/>
  <c r="EI255" i="2"/>
  <c r="EI269" i="2"/>
  <c r="BQ269" i="2"/>
  <c r="ES257" i="2"/>
  <c r="Q257" i="2"/>
  <c r="BM257" i="2"/>
  <c r="BV270" i="2"/>
  <c r="CU270" i="2"/>
  <c r="AB255" i="2"/>
  <c r="BS269" i="2"/>
  <c r="ES255" i="2"/>
  <c r="BV269" i="2"/>
  <c r="J269" i="2"/>
  <c r="BL256" i="2"/>
  <c r="BJ255" i="2"/>
  <c r="BX255" i="2"/>
  <c r="BT257" i="2"/>
  <c r="CG257" i="2"/>
  <c r="T257" i="2"/>
  <c r="DO257" i="2"/>
  <c r="HF270" i="2"/>
  <c r="AB257" i="2"/>
  <c r="J270" i="2"/>
  <c r="FD256" i="2"/>
  <c r="GF269" i="2"/>
  <c r="EH257" i="2"/>
  <c r="Q255" i="2"/>
  <c r="AB256" i="2"/>
  <c r="DY269" i="2"/>
  <c r="BS268" i="2"/>
  <c r="CO269" i="2"/>
  <c r="FC255" i="2"/>
  <c r="ES269" i="2"/>
  <c r="CG256" i="2"/>
  <c r="T255" i="2"/>
  <c r="HF268" i="2"/>
  <c r="Y268" i="2"/>
  <c r="CX257" i="2"/>
  <c r="GZ270" i="2"/>
  <c r="EI256" i="2"/>
  <c r="BX257" i="2"/>
  <c r="FK257" i="2"/>
  <c r="BL257" i="2"/>
  <c r="CU269" i="2"/>
  <c r="HA255" i="2"/>
  <c r="GP257" i="2"/>
  <c r="GS269" i="2"/>
  <c r="FQ257" i="2"/>
  <c r="AD253" i="2"/>
  <c r="AD256" i="2"/>
  <c r="CK253" i="2"/>
  <c r="CK256" i="2"/>
  <c r="AA266" i="2"/>
  <c r="AA268" i="2"/>
  <c r="FA266" i="2"/>
  <c r="FA268" i="2"/>
  <c r="BW266" i="2"/>
  <c r="BW270" i="2"/>
  <c r="BO266" i="2"/>
  <c r="BO268" i="2"/>
  <c r="GN269" i="2"/>
  <c r="ED268" i="2"/>
  <c r="FR270" i="2"/>
  <c r="BD256" i="2"/>
  <c r="GY253" i="2"/>
  <c r="GY255" i="2"/>
  <c r="AI266" i="2"/>
  <c r="AI268" i="2"/>
  <c r="DD266" i="2"/>
  <c r="DD270" i="2"/>
  <c r="L266" i="2"/>
  <c r="L269" i="2"/>
  <c r="Q266" i="2"/>
  <c r="Q268" i="2"/>
  <c r="F266" i="2"/>
  <c r="F270" i="2"/>
  <c r="BU266" i="2"/>
  <c r="BU269" i="2"/>
  <c r="BM266" i="2"/>
  <c r="BM269" i="2"/>
  <c r="FS266" i="2"/>
  <c r="FS269" i="2"/>
  <c r="BS253" i="2"/>
  <c r="BS256" i="2"/>
  <c r="ET253" i="2"/>
  <c r="ET256" i="2"/>
  <c r="EG253" i="2"/>
  <c r="EG257" i="2"/>
  <c r="E269" i="2"/>
  <c r="ED255" i="2"/>
  <c r="EH255" i="2"/>
  <c r="AC268" i="2"/>
  <c r="GF270" i="2"/>
  <c r="BE268" i="2"/>
  <c r="HK256" i="2"/>
  <c r="GP269" i="2"/>
  <c r="U269" i="2"/>
  <c r="X269" i="2"/>
  <c r="L256" i="2"/>
  <c r="ES256" i="2"/>
  <c r="CG255" i="2"/>
  <c r="CP268" i="2"/>
  <c r="BJ257" i="2"/>
  <c r="HK257" i="2"/>
  <c r="BS270" i="2"/>
  <c r="FH269" i="2"/>
  <c r="DY268" i="2"/>
  <c r="BT268" i="2"/>
  <c r="FK256" i="2"/>
  <c r="X268" i="2"/>
  <c r="E268" i="2"/>
  <c r="BC269" i="2"/>
  <c r="EN269" i="2"/>
  <c r="GS268" i="2"/>
  <c r="EM255" i="2"/>
  <c r="V268" i="2"/>
  <c r="AC269" i="2"/>
  <c r="ED257" i="2"/>
  <c r="FD257" i="2"/>
  <c r="EM257" i="2"/>
  <c r="GP270" i="2"/>
  <c r="CO270" i="2"/>
  <c r="HK255" i="2"/>
  <c r="FW257" i="2"/>
  <c r="BC270" i="2"/>
  <c r="Y270" i="2"/>
  <c r="E270" i="2"/>
  <c r="HB270" i="2"/>
  <c r="FH270" i="2"/>
  <c r="FF269" i="2"/>
  <c r="FY255" i="2"/>
  <c r="HO270" i="2"/>
  <c r="FY257" i="2"/>
  <c r="EW270" i="2"/>
  <c r="DL255" i="2"/>
  <c r="BU256" i="2"/>
  <c r="DQ256" i="2"/>
  <c r="CB268" i="2"/>
  <c r="DK256" i="2"/>
  <c r="EP257" i="2"/>
  <c r="CI257" i="2"/>
  <c r="CB270" i="2"/>
  <c r="HO268" i="2"/>
  <c r="BD257" i="2"/>
  <c r="EW268" i="2"/>
  <c r="EW269" i="2"/>
  <c r="BI253" i="2"/>
  <c r="BI256" i="2"/>
  <c r="FQ266" i="2"/>
  <c r="FQ270" i="2"/>
  <c r="FE266" i="2"/>
  <c r="FE269" i="2"/>
  <c r="DN266" i="2"/>
  <c r="DN269" i="2"/>
  <c r="CZ266" i="2"/>
  <c r="CZ270" i="2"/>
  <c r="AA253" i="2"/>
  <c r="AA256" i="2"/>
  <c r="AZ266" i="2"/>
  <c r="AZ270" i="2"/>
  <c r="FF253" i="2"/>
  <c r="FF255" i="2"/>
  <c r="HF253" i="2"/>
  <c r="HF256" i="2"/>
  <c r="BO253" i="2"/>
  <c r="BO255" i="2"/>
  <c r="GH266" i="2"/>
  <c r="GH268" i="2"/>
  <c r="K266" i="2"/>
  <c r="K270" i="2"/>
  <c r="DI266" i="2"/>
  <c r="DI268" i="2"/>
  <c r="BY266" i="2"/>
  <c r="BY270" i="2"/>
  <c r="FU266" i="2"/>
  <c r="FU270" i="2"/>
  <c r="DL266" i="2"/>
  <c r="DL269" i="2"/>
  <c r="DT266" i="2"/>
  <c r="DT269" i="2"/>
  <c r="GV266" i="2"/>
  <c r="GV269" i="2"/>
  <c r="FZ253" i="2"/>
  <c r="FZ256" i="2"/>
  <c r="CM253" i="2"/>
  <c r="CM255" i="2"/>
  <c r="HO253" i="2"/>
  <c r="HO256" i="2"/>
  <c r="BZ253" i="2"/>
  <c r="BZ256" i="2"/>
  <c r="FC266" i="2"/>
  <c r="FC270" i="2"/>
  <c r="EZ266" i="2"/>
  <c r="EZ269" i="2"/>
  <c r="AX266" i="2"/>
  <c r="AX269" i="2"/>
  <c r="AZ253" i="2"/>
  <c r="AZ256" i="2"/>
  <c r="FS253" i="2"/>
  <c r="FS255" i="2"/>
  <c r="I253" i="2"/>
  <c r="I255" i="2"/>
  <c r="S266" i="2"/>
  <c r="S269" i="2"/>
  <c r="HN266" i="2"/>
  <c r="HN268" i="2"/>
  <c r="EP266" i="2"/>
  <c r="EP269" i="2"/>
  <c r="M266" i="2"/>
  <c r="M269" i="2"/>
  <c r="FO266" i="2"/>
  <c r="FO270" i="2"/>
  <c r="HM266" i="2"/>
  <c r="HM268" i="2"/>
  <c r="CE257" i="2"/>
  <c r="CE255" i="2"/>
  <c r="GP256" i="2"/>
  <c r="GG270" i="2"/>
  <c r="GG268" i="2"/>
  <c r="DK257" i="2"/>
  <c r="HH255" i="2"/>
  <c r="CI255" i="2"/>
  <c r="BT269" i="2"/>
  <c r="AL269" i="2"/>
  <c r="CJ269" i="2"/>
  <c r="DW269" i="2"/>
  <c r="CB269" i="2"/>
  <c r="EA256" i="2"/>
  <c r="EX269" i="2"/>
  <c r="FT270" i="2"/>
  <c r="DQ270" i="2"/>
  <c r="EX270" i="2"/>
  <c r="CB257" i="2"/>
  <c r="GX270" i="2"/>
  <c r="F255" i="2"/>
  <c r="FN269" i="2"/>
  <c r="CS256" i="2"/>
  <c r="ET269" i="2"/>
  <c r="EE257" i="2"/>
  <c r="CS255" i="2"/>
  <c r="P270" i="2"/>
  <c r="DQ269" i="2"/>
  <c r="DZ255" i="2"/>
  <c r="GW256" i="2"/>
  <c r="V256" i="2"/>
  <c r="GQ268" i="2"/>
  <c r="V257" i="2"/>
  <c r="GD255" i="2"/>
  <c r="W268" i="2"/>
  <c r="DQ268" i="2"/>
  <c r="BD269" i="2"/>
  <c r="P269" i="2"/>
  <c r="FD269" i="2"/>
  <c r="BP268" i="2"/>
  <c r="CS257" i="2"/>
  <c r="F257" i="2"/>
  <c r="EU256" i="2"/>
  <c r="W269" i="2"/>
  <c r="BZ269" i="2"/>
  <c r="DO269" i="2"/>
  <c r="P268" i="2"/>
  <c r="DF268" i="2"/>
  <c r="CT268" i="2"/>
  <c r="CB256" i="2"/>
  <c r="HD256" i="2"/>
  <c r="HJ256" i="2"/>
  <c r="GM256" i="2"/>
  <c r="FI256" i="2"/>
  <c r="DZ257" i="2"/>
  <c r="BP269" i="2"/>
  <c r="AN270" i="2"/>
  <c r="GE257" i="2"/>
  <c r="HH257" i="2"/>
  <c r="W270" i="2"/>
  <c r="DF270" i="2"/>
  <c r="EU257" i="2"/>
  <c r="GW268" i="2"/>
  <c r="GD256" i="2"/>
  <c r="EZ256" i="2"/>
  <c r="ED269" i="2"/>
  <c r="DX268" i="2"/>
  <c r="EL268" i="2"/>
  <c r="HH268" i="2"/>
  <c r="GW257" i="2"/>
  <c r="HG257" i="2"/>
  <c r="AL270" i="2"/>
  <c r="FN268" i="2"/>
  <c r="GW269" i="2"/>
  <c r="HD257" i="2"/>
  <c r="HC270" i="2"/>
  <c r="GW255" i="2"/>
  <c r="AN269" i="2"/>
  <c r="AS270" i="2"/>
  <c r="ET270" i="2"/>
  <c r="FD270" i="2"/>
  <c r="FN270" i="2"/>
  <c r="GE256" i="2"/>
  <c r="AN268" i="2"/>
  <c r="BL268" i="2"/>
  <c r="AU269" i="2"/>
  <c r="AO255" i="2"/>
  <c r="DO268" i="2"/>
  <c r="CH269" i="2"/>
  <c r="CT269" i="2"/>
  <c r="EE255" i="2"/>
  <c r="W255" i="2"/>
  <c r="FT268" i="2"/>
  <c r="GJ269" i="2"/>
  <c r="HK268" i="2"/>
  <c r="BZ270" i="2"/>
  <c r="FI257" i="2"/>
  <c r="AR257" i="2"/>
  <c r="EL270" i="2"/>
  <c r="HC257" i="2"/>
  <c r="BP270" i="2"/>
  <c r="EA269" i="2"/>
  <c r="DX270" i="2"/>
  <c r="ED270" i="2"/>
  <c r="HK270" i="2"/>
  <c r="GJ270" i="2"/>
  <c r="BD270" i="2"/>
  <c r="GM257" i="2"/>
  <c r="DF269" i="2"/>
  <c r="GW270" i="2"/>
  <c r="HC255" i="2"/>
  <c r="FD255" i="2"/>
  <c r="FO255" i="2"/>
  <c r="GP268" i="2"/>
  <c r="BM255" i="2"/>
  <c r="AL268" i="2"/>
  <c r="AE255" i="2"/>
  <c r="AO256" i="2"/>
  <c r="GK269" i="2"/>
  <c r="HB269" i="2"/>
  <c r="DA255" i="2"/>
  <c r="GX269" i="2"/>
  <c r="AR256" i="2"/>
  <c r="HL269" i="2"/>
  <c r="GY269" i="2"/>
  <c r="AS269" i="2"/>
  <c r="AN256" i="2"/>
  <c r="HG255" i="2"/>
  <c r="FR269" i="2"/>
  <c r="EA257" i="2"/>
  <c r="BQ270" i="2"/>
  <c r="DW270" i="2"/>
  <c r="GN270" i="2"/>
  <c r="AO257" i="2"/>
  <c r="GK270" i="2"/>
  <c r="AE257" i="2"/>
  <c r="W257" i="2"/>
  <c r="AR255" i="2"/>
  <c r="EA270" i="2"/>
  <c r="EZ257" i="2"/>
  <c r="HL270" i="2"/>
  <c r="AC270" i="2"/>
  <c r="CH270" i="2"/>
  <c r="EI257" i="2"/>
  <c r="GD257" i="2"/>
  <c r="HJ257" i="2"/>
  <c r="AN257" i="2"/>
  <c r="FO257" i="2"/>
  <c r="GY270" i="2"/>
  <c r="AS257" i="2"/>
  <c r="X270" i="2"/>
  <c r="HH270" i="2"/>
  <c r="AU270" i="2"/>
  <c r="EN270" i="2"/>
  <c r="GQ270" i="2"/>
  <c r="V270" i="2"/>
  <c r="CP270" i="2"/>
  <c r="FF270" i="2"/>
  <c r="GZ268" i="2"/>
  <c r="GS270" i="2"/>
  <c r="BE270" i="2"/>
  <c r="EI270" i="2"/>
  <c r="FF268" i="2"/>
  <c r="BL270" i="2"/>
  <c r="HC268" i="2"/>
  <c r="GD269" i="2"/>
  <c r="BV255" i="2"/>
  <c r="FW268" i="2"/>
  <c r="CL256" i="2"/>
  <c r="EW256" i="2"/>
  <c r="DN255" i="2"/>
  <c r="DV256" i="2"/>
  <c r="CF255" i="2"/>
  <c r="CA268" i="2"/>
  <c r="GU269" i="2"/>
  <c r="GM269" i="2"/>
  <c r="BF256" i="2"/>
  <c r="BK269" i="2"/>
  <c r="EX255" i="2"/>
  <c r="HL255" i="2"/>
  <c r="BQ255" i="2"/>
  <c r="HA268" i="2"/>
  <c r="EO255" i="2"/>
  <c r="HB255" i="2"/>
  <c r="HA269" i="2"/>
  <c r="DR255" i="2"/>
  <c r="EJ255" i="2"/>
  <c r="FR255" i="2"/>
  <c r="D269" i="2"/>
  <c r="FA255" i="2"/>
  <c r="DV268" i="2"/>
  <c r="CT256" i="2"/>
  <c r="K256" i="2"/>
  <c r="GO256" i="2"/>
  <c r="GC268" i="2"/>
  <c r="CU256" i="2"/>
  <c r="BE256" i="2"/>
  <c r="ER256" i="2"/>
  <c r="DB269" i="2"/>
  <c r="DP256" i="2"/>
  <c r="CL268" i="2"/>
  <c r="BX268" i="2"/>
  <c r="ER255" i="2"/>
  <c r="DR269" i="2"/>
  <c r="AW268" i="2"/>
  <c r="BB256" i="2"/>
  <c r="GN256" i="2"/>
  <c r="HJ268" i="2"/>
  <c r="FE256" i="2"/>
  <c r="H256" i="2"/>
  <c r="BH256" i="2"/>
  <c r="HM256" i="2"/>
  <c r="GO269" i="2"/>
  <c r="CV268" i="2"/>
  <c r="CH255" i="2"/>
  <c r="AE269" i="2"/>
  <c r="FP255" i="2"/>
  <c r="AC256" i="2"/>
  <c r="EB255" i="2"/>
  <c r="BA268" i="2"/>
  <c r="AM256" i="2"/>
  <c r="G268" i="2"/>
  <c r="CJ255" i="2"/>
  <c r="I268" i="2"/>
  <c r="CW255" i="2"/>
  <c r="AX256" i="2"/>
  <c r="AB269" i="2"/>
  <c r="GJ255" i="2"/>
  <c r="AG256" i="2"/>
  <c r="CG269" i="2"/>
  <c r="CQ255" i="2"/>
  <c r="GH256" i="2"/>
  <c r="AQ255" i="2"/>
  <c r="EG269" i="2"/>
  <c r="R256" i="2"/>
  <c r="FR256" i="2"/>
  <c r="FU255" i="2"/>
  <c r="AJ269" i="2"/>
  <c r="CR268" i="2"/>
  <c r="U255" i="2"/>
  <c r="HN255" i="2"/>
  <c r="AU255" i="2"/>
  <c r="DM269" i="2"/>
  <c r="DH255" i="2"/>
  <c r="DC256" i="2"/>
  <c r="GC256" i="2"/>
  <c r="FG268" i="2"/>
  <c r="P256" i="2"/>
  <c r="P255" i="2"/>
  <c r="BP256" i="2"/>
  <c r="DF255" i="2"/>
  <c r="EY269" i="2"/>
  <c r="FV255" i="2"/>
  <c r="GE269" i="2"/>
  <c r="GQ255" i="2"/>
  <c r="AY255" i="2"/>
  <c r="AJ255" i="2"/>
  <c r="CZ256" i="2"/>
  <c r="AJ268" i="2"/>
  <c r="EC268" i="2"/>
  <c r="AY269" i="2"/>
  <c r="GR256" i="2"/>
  <c r="DP269" i="2"/>
  <c r="BJ268" i="2"/>
  <c r="DI255" i="2"/>
  <c r="FT256" i="2"/>
  <c r="EV256" i="2"/>
  <c r="AF255" i="2"/>
  <c r="GS256" i="2"/>
  <c r="CX269" i="2"/>
  <c r="GQ256" i="2"/>
  <c r="BP255" i="2"/>
  <c r="DM255" i="2"/>
  <c r="GL269" i="2"/>
  <c r="DG269" i="2"/>
  <c r="GA256" i="2"/>
  <c r="HI256" i="2"/>
  <c r="CZ255" i="2"/>
  <c r="FU256" i="2"/>
  <c r="J256" i="2"/>
  <c r="DK268" i="2"/>
  <c r="FK268" i="2"/>
  <c r="GJ256" i="2"/>
  <c r="AY268" i="2"/>
  <c r="GR255" i="2"/>
  <c r="CD255" i="2"/>
  <c r="FJ255" i="2"/>
  <c r="CO255" i="2"/>
  <c r="AP255" i="2"/>
  <c r="EY255" i="2"/>
  <c r="BK255" i="2"/>
  <c r="BF268" i="2"/>
  <c r="AT255" i="2"/>
  <c r="BF269" i="2"/>
  <c r="AQ269" i="2"/>
  <c r="GB269" i="2"/>
  <c r="GX256" i="2"/>
  <c r="EJ269" i="2"/>
  <c r="GO268" i="2"/>
  <c r="AG269" i="2"/>
  <c r="AG268" i="2"/>
  <c r="DM256" i="2"/>
  <c r="G255" i="2"/>
  <c r="AQ270" i="2"/>
  <c r="BN270" i="2"/>
  <c r="CM270" i="2"/>
  <c r="DA270" i="2"/>
  <c r="I270" i="2"/>
  <c r="BY257" i="2"/>
  <c r="EK270" i="2"/>
  <c r="D257" i="2"/>
  <c r="S257" i="2"/>
  <c r="DZ270" i="2"/>
  <c r="CK270" i="2"/>
  <c r="CL270" i="2"/>
  <c r="GX257" i="2"/>
  <c r="AE270" i="2"/>
  <c r="GE270" i="2"/>
  <c r="FK270" i="2"/>
  <c r="AC257" i="2"/>
  <c r="BJ270" i="2"/>
  <c r="DS270" i="2"/>
  <c r="EJ270" i="2"/>
  <c r="EC270" i="2"/>
  <c r="DP270" i="2"/>
  <c r="CQ257" i="2"/>
  <c r="CH257" i="2"/>
  <c r="T270" i="2"/>
  <c r="EM270" i="2"/>
  <c r="GA270" i="2"/>
  <c r="CV270" i="2"/>
  <c r="EG270" i="2"/>
  <c r="D255" i="2"/>
  <c r="DH270" i="2"/>
  <c r="DB270" i="2"/>
  <c r="GB270" i="2"/>
  <c r="GC270" i="2"/>
  <c r="GA257" i="2"/>
  <c r="GD270" i="2"/>
  <c r="AO270" i="2"/>
  <c r="EE270" i="2"/>
  <c r="ER270" i="2"/>
  <c r="DR270" i="2"/>
  <c r="R257" i="2"/>
  <c r="EO270" i="2"/>
  <c r="FG270" i="2"/>
  <c r="AH270" i="2"/>
  <c r="HG270" i="2"/>
  <c r="CQ270" i="2"/>
  <c r="EH270" i="2"/>
  <c r="AP270" i="2"/>
  <c r="DV270" i="2"/>
  <c r="CW270" i="2"/>
  <c r="EB270" i="2"/>
  <c r="DS257" i="2"/>
  <c r="FL270" i="2"/>
  <c r="HI270" i="2"/>
  <c r="GU270" i="2"/>
  <c r="BX270" i="2"/>
  <c r="AB270" i="2"/>
  <c r="BB270" i="2"/>
  <c r="BH270" i="2"/>
  <c r="FZ270" i="2"/>
  <c r="CF270" i="2"/>
  <c r="AM268" i="2"/>
  <c r="AM270" i="2"/>
  <c r="EU268" i="2"/>
  <c r="EU270" i="2"/>
  <c r="CI270" i="2"/>
  <c r="CA270" i="2"/>
  <c r="BA270" i="2"/>
  <c r="EX257" i="2"/>
  <c r="EY270" i="2"/>
  <c r="DG270" i="2"/>
  <c r="AW270" i="2"/>
  <c r="GL270" i="2"/>
  <c r="DE270" i="2"/>
  <c r="CE270" i="2"/>
  <c r="HD270" i="2"/>
  <c r="D270" i="2"/>
  <c r="BI270" i="2"/>
  <c r="DM270" i="2"/>
  <c r="CX270" i="2"/>
  <c r="EV270" i="2"/>
  <c r="AH257" i="2"/>
  <c r="BK270" i="2"/>
  <c r="DK270" i="2"/>
  <c r="FJ270" i="2"/>
  <c r="BK257" i="2"/>
  <c r="FV270" i="2"/>
  <c r="AD270" i="2"/>
  <c r="FY270" i="2"/>
  <c r="AR270" i="2"/>
  <c r="GR270" i="2"/>
  <c r="AY257" i="2"/>
  <c r="DR257" i="2"/>
  <c r="H270" i="2"/>
  <c r="DC270" i="2"/>
  <c r="HJ270" i="2"/>
  <c r="GM270" i="2"/>
  <c r="CS270" i="2"/>
  <c r="R270" i="2"/>
  <c r="FI270" i="2"/>
  <c r="CR270" i="2"/>
  <c r="FP270" i="2"/>
  <c r="CG270" i="2"/>
  <c r="AT270" i="2"/>
  <c r="FW270" i="2"/>
  <c r="G270" i="2"/>
  <c r="AX257" i="2"/>
  <c r="FH257" i="2"/>
  <c r="GH257" i="2"/>
  <c r="DH257" i="2"/>
  <c r="GA268" i="2"/>
  <c r="FP269" i="2"/>
  <c r="DE269" i="2"/>
  <c r="BN269" i="2"/>
  <c r="CA257" i="2"/>
  <c r="CM269" i="2"/>
  <c r="BE257" i="2"/>
  <c r="FP257" i="2"/>
  <c r="G257" i="2"/>
  <c r="CL257" i="2"/>
  <c r="BQ257" i="2"/>
  <c r="EO268" i="2"/>
  <c r="DF257" i="2"/>
  <c r="HM257" i="2"/>
  <c r="CU257" i="2"/>
  <c r="FT257" i="2"/>
  <c r="AQ257" i="2"/>
  <c r="EB268" i="2"/>
  <c r="EM268" i="2"/>
  <c r="FL268" i="2"/>
  <c r="FI269" i="2"/>
  <c r="GO257" i="2"/>
  <c r="CD257" i="2"/>
  <c r="CT257" i="2"/>
  <c r="J257" i="2"/>
  <c r="BN257" i="2"/>
  <c r="GR268" i="2"/>
  <c r="GC257" i="2"/>
  <c r="EV257" i="2"/>
  <c r="HB257" i="2"/>
  <c r="DV257" i="2"/>
  <c r="CO257" i="2"/>
  <c r="DB257" i="2"/>
  <c r="BW257" i="2"/>
  <c r="FN257" i="2"/>
  <c r="BV257" i="2"/>
  <c r="FJ257" i="2"/>
  <c r="FL257" i="2"/>
  <c r="CF257" i="2"/>
  <c r="FV257" i="2"/>
  <c r="AF257" i="2"/>
  <c r="EB257" i="2"/>
  <c r="AP257" i="2"/>
  <c r="GZ257" i="2"/>
  <c r="GB257" i="2"/>
  <c r="DA268" i="2"/>
  <c r="H269" i="2"/>
  <c r="CK269" i="2"/>
  <c r="AP268" i="2"/>
  <c r="CW269" i="2"/>
  <c r="CI269" i="2"/>
  <c r="EH269" i="2"/>
  <c r="CF268" i="2"/>
  <c r="GS257" i="2"/>
  <c r="AO269" i="2"/>
  <c r="AT257" i="2"/>
  <c r="DC257" i="2"/>
  <c r="HI257" i="2"/>
  <c r="GL257" i="2"/>
  <c r="ER269" i="2"/>
  <c r="DP257" i="2"/>
  <c r="CR257" i="2"/>
  <c r="GN257" i="2"/>
  <c r="AG257" i="2"/>
  <c r="DN257" i="2"/>
  <c r="HL257" i="2"/>
  <c r="HN257" i="2"/>
  <c r="BB257" i="2"/>
  <c r="CW257" i="2"/>
  <c r="AJ257" i="2"/>
  <c r="CJ257" i="2"/>
  <c r="BH257" i="2"/>
  <c r="BF257" i="2"/>
  <c r="FG257" i="2"/>
  <c r="AF268" i="2"/>
  <c r="AF269" i="2"/>
  <c r="AH269" i="2"/>
  <c r="DX257" i="2"/>
  <c r="DE257" i="2"/>
  <c r="GV257" i="2"/>
  <c r="T268" i="2"/>
  <c r="AT268" i="2"/>
  <c r="CE269" i="2"/>
  <c r="EV269" i="2"/>
  <c r="R268" i="2"/>
  <c r="DZ269" i="2"/>
  <c r="AM257" i="2"/>
  <c r="EE269" i="2"/>
  <c r="U257" i="2"/>
  <c r="AU257" i="2"/>
  <c r="EO257" i="2"/>
  <c r="H257" i="2"/>
  <c r="FA257" i="2"/>
  <c r="GF257" i="2"/>
  <c r="DC268" i="2"/>
  <c r="BC257" i="2"/>
  <c r="HI268" i="2"/>
  <c r="CV257" i="2"/>
  <c r="AR268" i="2"/>
  <c r="AL257" i="2"/>
  <c r="EY257" i="2"/>
  <c r="EJ257" i="2"/>
  <c r="DI257" i="2"/>
  <c r="EW257" i="2"/>
  <c r="FE257" i="2"/>
  <c r="K257" i="2"/>
  <c r="GK257" i="2"/>
  <c r="FY268" i="2"/>
  <c r="FN256" i="2"/>
  <c r="AL255" i="2"/>
  <c r="GB255" i="2"/>
  <c r="BI269" i="2"/>
  <c r="CS268" i="2"/>
  <c r="GZ256" i="2"/>
  <c r="FG256" i="2"/>
  <c r="HG268" i="2"/>
  <c r="DX256" i="2"/>
  <c r="DE256" i="2"/>
  <c r="BW255" i="2"/>
  <c r="AD268" i="2"/>
  <c r="HD268" i="2"/>
  <c r="FH255" i="2"/>
  <c r="CA256" i="2"/>
  <c r="BA256" i="2"/>
  <c r="BA255" i="2"/>
  <c r="DH269" i="2"/>
  <c r="CD269" i="2"/>
  <c r="CD268" i="2"/>
  <c r="DS269" i="2"/>
  <c r="EK268" i="2"/>
  <c r="BH269" i="2"/>
  <c r="BY255" i="2"/>
  <c r="FJ269" i="2"/>
  <c r="BC256" i="2"/>
  <c r="CQ268" i="2"/>
  <c r="GL256" i="2"/>
  <c r="GV255" i="2"/>
  <c r="DB255" i="2"/>
  <c r="FZ268" i="2"/>
  <c r="BN255" i="2"/>
  <c r="BB269" i="2"/>
  <c r="CV256" i="2"/>
  <c r="FV268" i="2"/>
  <c r="AH255" i="2"/>
  <c r="AW255" i="2"/>
  <c r="AW256" i="2"/>
  <c r="GK256" i="2"/>
  <c r="GF255" i="2"/>
  <c r="S256" i="2"/>
  <c r="CR255" i="2"/>
  <c r="DS255" i="2"/>
  <c r="FL256" i="2"/>
  <c r="GY257" i="2"/>
  <c r="HN269" i="2"/>
  <c r="AZ269" i="2"/>
  <c r="HF257" i="2"/>
  <c r="FE268" i="2"/>
  <c r="FQ268" i="2"/>
  <c r="FQ269" i="2"/>
  <c r="AD257" i="2"/>
  <c r="EZ268" i="2"/>
  <c r="DT268" i="2"/>
  <c r="FU269" i="2"/>
  <c r="GH269" i="2"/>
  <c r="BZ257" i="2"/>
  <c r="BO269" i="2"/>
  <c r="L268" i="2"/>
  <c r="HO257" i="2"/>
  <c r="FC269" i="2"/>
  <c r="GV268" i="2"/>
  <c r="DL268" i="2"/>
  <c r="FU268" i="2"/>
  <c r="K268" i="2"/>
  <c r="BO257" i="2"/>
  <c r="FF257" i="2"/>
  <c r="Q269" i="2"/>
  <c r="BW268" i="2"/>
  <c r="FS268" i="2"/>
  <c r="DN268" i="2"/>
  <c r="HM269" i="2"/>
  <c r="EP268" i="2"/>
  <c r="FC268" i="2"/>
  <c r="FZ257" i="2"/>
  <c r="FO268" i="2"/>
  <c r="BY268" i="2"/>
  <c r="DD269" i="2"/>
  <c r="FO269" i="2"/>
  <c r="AZ257" i="2"/>
  <c r="BY269" i="2"/>
  <c r="AA257" i="2"/>
  <c r="BI257" i="2"/>
  <c r="BS257" i="2"/>
  <c r="BU268" i="2"/>
  <c r="AI269" i="2"/>
  <c r="FA269" i="2"/>
  <c r="CK257" i="2"/>
  <c r="DI269" i="2"/>
  <c r="I257" i="2"/>
  <c r="CZ269" i="2"/>
  <c r="FS257" i="2"/>
  <c r="CM257" i="2"/>
  <c r="AZ268" i="2"/>
  <c r="CZ268" i="2"/>
  <c r="ET257" i="2"/>
  <c r="DD268" i="2"/>
  <c r="BW269" i="2"/>
  <c r="AA269" i="2"/>
  <c r="BM268" i="2"/>
  <c r="AX268" i="2"/>
  <c r="M268" i="2"/>
  <c r="FS270" i="2"/>
  <c r="CK255" i="2"/>
  <c r="GY256" i="2"/>
  <c r="Q270" i="2"/>
  <c r="K269" i="2"/>
  <c r="BO270" i="2"/>
  <c r="BU270" i="2"/>
  <c r="GV270" i="2"/>
  <c r="FA270" i="2"/>
  <c r="DI270" i="2"/>
  <c r="ET255" i="2"/>
  <c r="BS255" i="2"/>
  <c r="BM270" i="2"/>
  <c r="F268" i="2"/>
  <c r="L270" i="2"/>
  <c r="AD255" i="2"/>
  <c r="AA270" i="2"/>
  <c r="M270" i="2"/>
  <c r="AZ255" i="2"/>
  <c r="BZ255" i="2"/>
  <c r="F269" i="2"/>
  <c r="AX270" i="2"/>
  <c r="GH270" i="2"/>
  <c r="BO256" i="2"/>
  <c r="FE270" i="2"/>
  <c r="EG256" i="2"/>
  <c r="EG255" i="2"/>
  <c r="FF256" i="2"/>
  <c r="AI270" i="2"/>
  <c r="BI255" i="2"/>
  <c r="CM256" i="2"/>
  <c r="I256" i="2"/>
  <c r="DT270" i="2"/>
  <c r="DN270" i="2"/>
  <c r="EP270" i="2"/>
  <c r="HN270" i="2"/>
  <c r="S268" i="2"/>
  <c r="S270" i="2"/>
  <c r="FS256" i="2"/>
  <c r="HM270" i="2"/>
  <c r="EZ270" i="2"/>
  <c r="HO255" i="2"/>
  <c r="FZ255" i="2"/>
  <c r="DL270" i="2"/>
  <c r="HF255" i="2"/>
  <c r="AA255" i="2"/>
  <c r="D271" i="2"/>
  <c r="D272" i="2"/>
  <c r="D258" i="2"/>
  <c r="D259" i="2"/>
  <c r="D260" i="2"/>
  <c r="D261" i="2"/>
  <c r="D262" i="2"/>
  <c r="D273" i="2"/>
  <c r="D274" i="2"/>
  <c r="D275" i="2"/>
  <c r="F284" i="2"/>
  <c r="D280" i="2"/>
  <c r="E278" i="2"/>
  <c r="F28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Bevan</author>
  </authors>
  <commentList>
    <comment ref="C4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Wenn keine Auswahl getroffen wird, kann der Rechner die Berechnung des Zugänglichkeitsindex nicht durchführen.
</t>
        </r>
      </text>
    </comment>
    <comment ref="C11" authorId="0" shapeId="0" xr:uid="{00000000-0006-0000-0000-000002000000}">
      <text>
        <r>
          <rPr>
            <sz val="8"/>
            <color indexed="81"/>
            <rFont val="Tahoma"/>
            <family val="2"/>
          </rPr>
          <t>Bitte treffen Sie die richtige Auswahl aus der Drop-Down-Liste. Für Straßenbahnhaltestellen oder Fährterminals, wählen Sie bitte "Zug" aus.</t>
        </r>
      </text>
    </comment>
    <comment ref="C23" authorId="0" shapeId="0" xr:uid="{F0CDDC6F-8CB7-40CB-96E4-45FB7385061B}">
      <text>
        <r>
          <rPr>
            <sz val="8"/>
            <color indexed="81"/>
            <rFont val="Tahoma"/>
            <family val="2"/>
          </rPr>
          <t>Bitte treffen Sie die richtige Auswahl aus der Drop-Down-Liste. Für Straßenbahnhaltestellen oder Fährterminals, wählen Sie bitte "Zug" aus.</t>
        </r>
      </text>
    </comment>
    <comment ref="C35" authorId="0" shapeId="0" xr:uid="{0F89F784-11EF-4750-BED4-A4E03E838151}">
      <text>
        <r>
          <rPr>
            <sz val="8"/>
            <color indexed="81"/>
            <rFont val="Tahoma"/>
            <family val="2"/>
          </rPr>
          <t>Bitte treffen Sie die richtige Auswahl aus der Drop-Down-Liste. Für Straßenbahnhaltestellen oder Fährterminals, wählen Sie bitte "Zug" aus.</t>
        </r>
      </text>
    </comment>
    <comment ref="C47" authorId="0" shapeId="0" xr:uid="{B2A3FB9A-EE95-4DD4-9C2F-18C2A4D79BF7}">
      <text>
        <r>
          <rPr>
            <sz val="8"/>
            <color indexed="81"/>
            <rFont val="Tahoma"/>
            <family val="2"/>
          </rPr>
          <t>Bitte treffen Sie die richtige Auswahl aus der Drop-Down-Liste. Für Straßenbahnhaltestellen oder Fährterminals, wählen Sie bitte "Zug" aus.</t>
        </r>
      </text>
    </comment>
    <comment ref="C59" authorId="0" shapeId="0" xr:uid="{A0C13161-DF1B-4792-AC05-3165209C03C5}">
      <text>
        <r>
          <rPr>
            <sz val="8"/>
            <color indexed="81"/>
            <rFont val="Tahoma"/>
            <family val="2"/>
          </rPr>
          <t>Bitte treffen Sie die richtige Auswahl aus der Drop-Down-Liste. Für Straßenbahnhaltestellen oder Fährterminals, wählen Sie bitte "Zug" aus.</t>
        </r>
      </text>
    </comment>
    <comment ref="C71" authorId="0" shapeId="0" xr:uid="{4ABD0870-C983-41E9-ADE2-5D59F57AFE00}">
      <text>
        <r>
          <rPr>
            <sz val="8"/>
            <color indexed="81"/>
            <rFont val="Tahoma"/>
            <family val="2"/>
          </rPr>
          <t>Bitte treffen Sie die richtige Auswahl aus der Drop-Down-Liste. Für Straßenbahnhaltestellen oder Fährterminals, wählen Sie bitte "Zug" aus.</t>
        </r>
      </text>
    </comment>
    <comment ref="C83" authorId="0" shapeId="0" xr:uid="{18D523AD-33DC-4B1E-B9DA-BE684C258B9C}">
      <text>
        <r>
          <rPr>
            <sz val="8"/>
            <color indexed="81"/>
            <rFont val="Tahoma"/>
            <family val="2"/>
          </rPr>
          <t>Bitte treffen Sie die richtige Auswahl aus der Drop-Down-Liste. Für Straßenbahnhaltestellen oder Fährterminals, wählen Sie bitte "Zug" aus.</t>
        </r>
      </text>
    </comment>
    <comment ref="C95" authorId="0" shapeId="0" xr:uid="{99842016-8512-4F6A-9806-3712B8456DB9}">
      <text>
        <r>
          <rPr>
            <sz val="8"/>
            <color indexed="81"/>
            <rFont val="Tahoma"/>
            <family val="2"/>
          </rPr>
          <t>Bitte treffen Sie die richtige Auswahl aus der Drop-Down-Liste. Für Straßenbahnhaltestellen oder Fährterminals, wählen Sie bitte "Zug" aus.</t>
        </r>
      </text>
    </comment>
    <comment ref="C107" authorId="0" shapeId="0" xr:uid="{3A4C1EC9-13E8-4DBF-BB6A-AC5A8980434B}">
      <text>
        <r>
          <rPr>
            <sz val="8"/>
            <color indexed="81"/>
            <rFont val="Tahoma"/>
            <family val="2"/>
          </rPr>
          <t>Bitte treffen Sie die richtige Auswahl aus der Drop-Down-Liste. Für Straßenbahnhaltestellen oder Fährterminals, wählen Sie bitte "Zug" aus.</t>
        </r>
      </text>
    </comment>
    <comment ref="C119" authorId="0" shapeId="0" xr:uid="{70F21C71-BB1E-4B2A-86B9-5DFB66BDCA4F}">
      <text>
        <r>
          <rPr>
            <sz val="8"/>
            <color indexed="81"/>
            <rFont val="Tahoma"/>
            <family val="2"/>
          </rPr>
          <t>Bitte treffen Sie die richtige Auswahl aus der Drop-Down-Liste. Für Straßenbahnhaltestellen oder Fährterminals, wählen Sie bitte "Zug" aus.</t>
        </r>
      </text>
    </comment>
    <comment ref="C131" authorId="0" shapeId="0" xr:uid="{A1BED247-E264-43EE-A746-47F05D2A3B3B}">
      <text>
        <r>
          <rPr>
            <sz val="8"/>
            <color indexed="81"/>
            <rFont val="Tahoma"/>
            <family val="2"/>
          </rPr>
          <t>Bitte treffen Sie die richtige Auswahl aus der Drop-Down-Liste. Für Straßenbahnhaltestellen oder Fährterminals, wählen Sie bitte "Zug" aus.</t>
        </r>
      </text>
    </comment>
    <comment ref="C143" authorId="0" shapeId="0" xr:uid="{68D56ECD-DD74-45AF-A55D-D24B43B47E3E}">
      <text>
        <r>
          <rPr>
            <sz val="8"/>
            <color indexed="81"/>
            <rFont val="Tahoma"/>
            <family val="2"/>
          </rPr>
          <t>Bitte treffen Sie die richtige Auswahl aus der Drop-Down-Liste. Für Straßenbahnhaltestellen oder Fährterminals, wählen Sie bitte "Zug" aus.</t>
        </r>
      </text>
    </comment>
    <comment ref="C155" authorId="0" shapeId="0" xr:uid="{F8DA2407-9CF9-4426-BF4D-8CDABE6644D1}">
      <text>
        <r>
          <rPr>
            <sz val="8"/>
            <color indexed="81"/>
            <rFont val="Tahoma"/>
            <family val="2"/>
          </rPr>
          <t>Bitte treffen Sie die richtige Auswahl aus der Drop-Down-Liste. Für Straßenbahnhaltestellen oder Fährterminals, wählen Sie bitte "Zug" aus.</t>
        </r>
      </text>
    </comment>
    <comment ref="C167" authorId="0" shapeId="0" xr:uid="{4A5F74E2-B23D-4091-8FD3-74E83FEBF119}">
      <text>
        <r>
          <rPr>
            <sz val="8"/>
            <color indexed="81"/>
            <rFont val="Tahoma"/>
            <family val="2"/>
          </rPr>
          <t>Bitte treffen Sie die richtige Auswahl aus der Drop-Down-Liste. Für Straßenbahnhaltestellen oder Fährterminals, wählen Sie bitte "Zug" aus.</t>
        </r>
      </text>
    </comment>
    <comment ref="C179" authorId="0" shapeId="0" xr:uid="{6EAA344B-BDD9-4E0A-9636-BED0C777AF42}">
      <text>
        <r>
          <rPr>
            <sz val="8"/>
            <color indexed="81"/>
            <rFont val="Tahoma"/>
            <family val="2"/>
          </rPr>
          <t>Bitte treffen Sie die richtige Auswahl aus der Drop-Down-Liste. Für Straßenbahnhaltestellen oder Fährterminals, wählen Sie bitte "Zug" aus.</t>
        </r>
      </text>
    </comment>
    <comment ref="C191" authorId="0" shapeId="0" xr:uid="{3946749F-EFCE-442F-B9CA-4F9952BFAB06}">
      <text>
        <r>
          <rPr>
            <sz val="8"/>
            <color indexed="81"/>
            <rFont val="Tahoma"/>
            <family val="2"/>
          </rPr>
          <t>Bitte treffen Sie die richtige Auswahl aus der Drop-Down-Liste. Für Straßenbahnhaltestellen oder Fährterminals, wählen Sie bitte "Zug" aus.</t>
        </r>
      </text>
    </comment>
    <comment ref="C203" authorId="0" shapeId="0" xr:uid="{E1B543EA-EE1F-46B5-923C-D51A4878BDA5}">
      <text>
        <r>
          <rPr>
            <sz val="8"/>
            <color indexed="81"/>
            <rFont val="Tahoma"/>
            <family val="2"/>
          </rPr>
          <t>Bitte treffen Sie die richtige Auswahl aus der Drop-Down-Liste. Für Straßenbahnhaltestellen oder Fährterminals, wählen Sie bitte "Zug" aus.</t>
        </r>
      </text>
    </comment>
    <comment ref="C215" authorId="0" shapeId="0" xr:uid="{8A5B56A7-7FA2-4010-8388-44213E3900D6}">
      <text>
        <r>
          <rPr>
            <sz val="8"/>
            <color indexed="81"/>
            <rFont val="Tahoma"/>
            <family val="2"/>
          </rPr>
          <t>Bitte treffen Sie die richtige Auswahl aus der Drop-Down-Liste. Für Straßenbahnhaltestellen oder Fährterminals, wählen Sie bitte "Zug" aus.</t>
        </r>
      </text>
    </comment>
    <comment ref="C227" authorId="0" shapeId="0" xr:uid="{6B57F8DD-57A1-465D-B908-F0AC3154EC8B}">
      <text>
        <r>
          <rPr>
            <sz val="8"/>
            <color indexed="81"/>
            <rFont val="Tahoma"/>
            <family val="2"/>
          </rPr>
          <t>Bitte treffen Sie die richtige Auswahl aus der Drop-Down-Liste. Für Straßenbahnhaltestellen oder Fährterminals, wählen Sie bitte "Zug" aus.</t>
        </r>
      </text>
    </comment>
    <comment ref="C239" authorId="0" shapeId="0" xr:uid="{DF49CEBD-2967-4E38-8807-CEC9E6826065}">
      <text>
        <r>
          <rPr>
            <sz val="8"/>
            <color indexed="81"/>
            <rFont val="Tahoma"/>
            <family val="2"/>
          </rPr>
          <t>Bitte treffen Sie die richtige Auswahl aus der Drop-Down-Liste. Für Straßenbahnhaltestellen oder Fährterminals, wählen Sie bitte "Zug" aus.</t>
        </r>
      </text>
    </comment>
  </commentList>
</comments>
</file>

<file path=xl/sharedStrings.xml><?xml version="1.0" encoding="utf-8"?>
<sst xmlns="http://schemas.openxmlformats.org/spreadsheetml/2006/main" count="491" uniqueCount="113">
  <si>
    <t>Walk time</t>
  </si>
  <si>
    <t>Service 1</t>
  </si>
  <si>
    <t>Service 2</t>
  </si>
  <si>
    <t>Service 3</t>
  </si>
  <si>
    <t>Service 4</t>
  </si>
  <si>
    <t>Service 5</t>
  </si>
  <si>
    <t>Service 6</t>
  </si>
  <si>
    <t>Service 7</t>
  </si>
  <si>
    <t>Service 8</t>
  </si>
  <si>
    <t>Service 9</t>
  </si>
  <si>
    <t>Service 10</t>
  </si>
  <si>
    <t>Average waiting time</t>
  </si>
  <si>
    <t>Reliability factor</t>
  </si>
  <si>
    <t>Scheduled waiting time</t>
  </si>
  <si>
    <t>Equivalent doorstep frequency</t>
  </si>
  <si>
    <t>Total access time</t>
  </si>
  <si>
    <t>Bus</t>
  </si>
  <si>
    <t>RANK AND SUMMATION FOR BUS SERVICES ONLY</t>
  </si>
  <si>
    <t>Total EDF for selected transport mode</t>
  </si>
  <si>
    <t>RANK 1 ELEMENTS</t>
  </si>
  <si>
    <t>NON RANK 1 ELEMENTS</t>
  </si>
  <si>
    <t>RANK 1 ELEMENTS (O'S OMITTED)</t>
  </si>
  <si>
    <t>RANK 1 ELEMENTS(O'S OMITTED)</t>
  </si>
  <si>
    <t>SUM ALL RANK 1 * 0.5</t>
  </si>
  <si>
    <t>(SUM ALL RANK 1 * 0.5)/COUNT</t>
  </si>
  <si>
    <t>SUM ALL RANK1*0.5</t>
  </si>
  <si>
    <t>(SUM ALL RANK 1*0.5)/COUNT</t>
  </si>
  <si>
    <t>COUNT OF RANK 1 ELEMENTS</t>
  </si>
  <si>
    <t>Retail</t>
  </si>
  <si>
    <t>No</t>
  </si>
  <si>
    <t xml:space="preserve">Yes </t>
  </si>
  <si>
    <t>A262+A263</t>
  </si>
  <si>
    <t>A275+A276</t>
  </si>
  <si>
    <t>Is a bus service available:</t>
  </si>
  <si>
    <t>Is there a taxi drop off point:</t>
  </si>
  <si>
    <t>Number of nodes required (select):</t>
  </si>
  <si>
    <t>Multi-residential</t>
  </si>
  <si>
    <t>vlookup this cell</t>
  </si>
  <si>
    <t>Business: Offices/Industrial, Multi Res, Other building type 1/Pre school, school,6th form</t>
  </si>
  <si>
    <t>Retail;Law court, FE, HE T1, HE T2/Health Care-Hospitals(Acute,spec,teaching,Mental health)</t>
  </si>
  <si>
    <t>Healthcare GP surgery, Health centre, Community hospital, HE T2</t>
  </si>
  <si>
    <t>Offices/Industrial</t>
  </si>
  <si>
    <t>Other building type 1</t>
  </si>
  <si>
    <t>Pre-school</t>
  </si>
  <si>
    <t>School</t>
  </si>
  <si>
    <t>Sixth Form</t>
  </si>
  <si>
    <t>Law Court</t>
  </si>
  <si>
    <t>Further Education College</t>
  </si>
  <si>
    <t>Higher Education type 1</t>
  </si>
  <si>
    <t>Other building type 2</t>
  </si>
  <si>
    <t>Higher education type 2</t>
  </si>
  <si>
    <t>Healthcare Hospitals(Acute, Specialist, Teaching, Mental health)</t>
  </si>
  <si>
    <t>Healthcare  GP surgery, Health centre, Community hospital</t>
  </si>
  <si>
    <t>Rural location sensitive buildings</t>
  </si>
  <si>
    <t>Other building type 3</t>
  </si>
  <si>
    <t>Prison site</t>
  </si>
  <si>
    <t>MOD site</t>
  </si>
  <si>
    <t>Transport hub</t>
  </si>
  <si>
    <t>no.</t>
  </si>
  <si>
    <t>Pattern type</t>
  </si>
  <si>
    <t>selection made</t>
  </si>
  <si>
    <t>Release date</t>
  </si>
  <si>
    <t>Current Version</t>
  </si>
  <si>
    <t>Description of changes/additions to previous version resulting in current version</t>
  </si>
  <si>
    <t>Previous Versions</t>
  </si>
  <si>
    <t>Description of changes/additions</t>
  </si>
  <si>
    <t>Building in Greater London</t>
  </si>
  <si>
    <t>N/A</t>
  </si>
  <si>
    <t>Type 3</t>
  </si>
  <si>
    <t>Type 4 &amp; 5</t>
  </si>
  <si>
    <t>Type 7</t>
  </si>
  <si>
    <t>Type 6</t>
  </si>
  <si>
    <t>BREEAM International New Construction 2016 go live version.</t>
  </si>
  <si>
    <t>Gebäudetyp</t>
  </si>
  <si>
    <t>Anzahl benötigter Knotenpunkte</t>
  </si>
  <si>
    <t>Eigener Busdienst</t>
  </si>
  <si>
    <t>Zugänglichkeitsindex</t>
  </si>
  <si>
    <t>Tra01 - erreichte Punkte</t>
  </si>
  <si>
    <t>Art des öffentlichen Verkehrsmittels</t>
  </si>
  <si>
    <t>Entfernung zum Knotenpunkt (m)</t>
  </si>
  <si>
    <t>Durchschnittliche Fahrten pro Stunde</t>
  </si>
  <si>
    <t>Knoten 1</t>
  </si>
  <si>
    <t>Knoten 2</t>
  </si>
  <si>
    <t>Knoten 3</t>
  </si>
  <si>
    <t>Knoten 4</t>
  </si>
  <si>
    <t>Knoten 5</t>
  </si>
  <si>
    <t>Knoten 6</t>
  </si>
  <si>
    <t>Knoten 7</t>
  </si>
  <si>
    <t>Knoten 8</t>
  </si>
  <si>
    <t>Knoten 9</t>
  </si>
  <si>
    <t>Knoten 10</t>
  </si>
  <si>
    <t>Knoten 11</t>
  </si>
  <si>
    <t>Knoten 12</t>
  </si>
  <si>
    <t>Knoten 13</t>
  </si>
  <si>
    <t>Knoten 14</t>
  </si>
  <si>
    <t>Knoten 15</t>
  </si>
  <si>
    <t>Knoten 16</t>
  </si>
  <si>
    <t>Knoten 17</t>
  </si>
  <si>
    <t>Knoten 18</t>
  </si>
  <si>
    <t>Knoten 19</t>
  </si>
  <si>
    <t>Knoten 20</t>
  </si>
  <si>
    <t>Bitte auswählen</t>
  </si>
  <si>
    <t>Bürogebäude, Industriegebäude, Wohneinrichtungen - Langzeitaufenthalt, Andere Gebäude - Personal, Vorschulen, Schulen</t>
  </si>
  <si>
    <t>Hochschulen - auf dem Campus</t>
  </si>
  <si>
    <t>Einzelhandel, Hochschulen - außerhalb des Campus, Hotels, Wohneinrichtungen - Kurzzeitaufenthalt, Andere Gebäude - Nutzer</t>
  </si>
  <si>
    <t>Wohngebäude</t>
  </si>
  <si>
    <t>Gebäude, die sich aufgrund ihrer Funktion in ländlicher Lage befinden, Andere Gebäude - ländlich</t>
  </si>
  <si>
    <t>Ja</t>
  </si>
  <si>
    <t>Nein</t>
  </si>
  <si>
    <t>Zug</t>
  </si>
  <si>
    <t>RANK AND SUMMATION FOR Zug SERVICES ONLY</t>
  </si>
  <si>
    <t>Bitte wählen Sie aus der Drop-Down-Liste die richtige Option aus und drücken Sie die Taste "Select"</t>
  </si>
  <si>
    <t>BREEAM AT / DE Neubau Tra 01 -Rechner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</si>
</sst>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23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indexed="23"/>
      <name val="Calibri"/>
      <family val="2"/>
      <scheme val="minor"/>
    </font>
    <font>
      <sz val="12"/>
      <color indexed="10"/>
      <name val="Calibri"/>
      <family val="2"/>
      <scheme val="minor"/>
    </font>
    <font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D686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9">
    <xf numFmtId="0" fontId="0" fillId="0" borderId="0" xfId="0"/>
    <xf numFmtId="0" fontId="4" fillId="5" borderId="0" xfId="1" applyFont="1" applyFill="1"/>
    <xf numFmtId="0" fontId="5" fillId="5" borderId="0" xfId="1" applyFont="1" applyFill="1" applyAlignment="1" applyProtection="1">
      <alignment horizontal="left" vertical="center"/>
      <protection hidden="1"/>
    </xf>
    <xf numFmtId="0" fontId="5" fillId="5" borderId="0" xfId="1" applyFont="1" applyFill="1" applyAlignment="1" applyProtection="1">
      <alignment horizontal="left" vertical="center" wrapText="1"/>
      <protection hidden="1"/>
    </xf>
    <xf numFmtId="0" fontId="6" fillId="5" borderId="0" xfId="1" applyFont="1" applyFill="1" applyAlignment="1">
      <alignment horizontal="center"/>
    </xf>
    <xf numFmtId="0" fontId="6" fillId="5" borderId="0" xfId="1" applyFont="1" applyFill="1"/>
    <xf numFmtId="2" fontId="6" fillId="5" borderId="1" xfId="1" applyNumberFormat="1" applyFont="1" applyFill="1" applyBorder="1" applyAlignment="1">
      <alignment horizontal="center" vertical="center"/>
    </xf>
    <xf numFmtId="14" fontId="6" fillId="5" borderId="1" xfId="1" applyNumberFormat="1" applyFont="1" applyFill="1" applyBorder="1" applyAlignment="1">
      <alignment horizontal="center" vertical="center"/>
    </xf>
    <xf numFmtId="0" fontId="4" fillId="2" borderId="0" xfId="1" applyFont="1" applyFill="1"/>
    <xf numFmtId="0" fontId="7" fillId="5" borderId="0" xfId="0" applyFont="1" applyFill="1" applyBorder="1"/>
    <xf numFmtId="0" fontId="4" fillId="5" borderId="0" xfId="0" applyFont="1" applyFill="1" applyBorder="1"/>
    <xf numFmtId="0" fontId="4" fillId="5" borderId="0" xfId="0" applyFont="1" applyFill="1" applyProtection="1">
      <protection locked="0"/>
    </xf>
    <xf numFmtId="0" fontId="4" fillId="5" borderId="0" xfId="0" applyFont="1" applyFill="1"/>
    <xf numFmtId="0" fontId="4" fillId="0" borderId="0" xfId="0" applyFont="1" applyFill="1"/>
    <xf numFmtId="0" fontId="8" fillId="5" borderId="0" xfId="0" applyFont="1" applyFill="1"/>
    <xf numFmtId="0" fontId="7" fillId="5" borderId="0" xfId="0" applyFont="1" applyFill="1"/>
    <xf numFmtId="0" fontId="9" fillId="5" borderId="0" xfId="0" applyFont="1" applyFill="1" applyBorder="1"/>
    <xf numFmtId="0" fontId="7" fillId="2" borderId="0" xfId="0" applyFont="1" applyFill="1" applyBorder="1"/>
    <xf numFmtId="0" fontId="4" fillId="0" borderId="0" xfId="0" applyFont="1" applyProtection="1">
      <protection locked="0"/>
    </xf>
    <xf numFmtId="0" fontId="4" fillId="0" borderId="0" xfId="0" applyFont="1"/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/>
    <xf numFmtId="0" fontId="4" fillId="0" borderId="0" xfId="0" applyFont="1" applyProtection="1">
      <protection hidden="1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5" borderId="0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>
      <alignment horizontal="center"/>
    </xf>
    <xf numFmtId="0" fontId="8" fillId="0" borderId="0" xfId="0" applyFont="1"/>
    <xf numFmtId="0" fontId="11" fillId="5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2" fontId="11" fillId="2" borderId="0" xfId="0" applyNumberFormat="1" applyFont="1" applyFill="1" applyBorder="1" applyAlignment="1" applyProtection="1">
      <alignment horizontal="center"/>
      <protection hidden="1"/>
    </xf>
    <xf numFmtId="2" fontId="11" fillId="5" borderId="0" xfId="0" applyNumberFormat="1" applyFont="1" applyFill="1" applyBorder="1" applyAlignment="1" applyProtection="1">
      <alignment horizontal="center"/>
      <protection hidden="1"/>
    </xf>
    <xf numFmtId="2" fontId="11" fillId="2" borderId="0" xfId="0" applyNumberFormat="1" applyFont="1" applyFill="1" applyBorder="1" applyAlignment="1">
      <alignment horizontal="center"/>
    </xf>
    <xf numFmtId="2" fontId="11" fillId="5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left"/>
    </xf>
    <xf numFmtId="0" fontId="4" fillId="2" borderId="0" xfId="0" applyFont="1" applyFill="1"/>
    <xf numFmtId="0" fontId="8" fillId="0" borderId="0" xfId="0" applyFont="1" applyFill="1"/>
    <xf numFmtId="0" fontId="12" fillId="2" borderId="0" xfId="0" applyFont="1" applyFill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/>
    <xf numFmtId="0" fontId="7" fillId="3" borderId="0" xfId="0" applyFont="1" applyFill="1" applyBorder="1"/>
    <xf numFmtId="2" fontId="11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Protection="1">
      <protection hidden="1"/>
    </xf>
    <xf numFmtId="2" fontId="7" fillId="3" borderId="0" xfId="0" applyNumberFormat="1" applyFont="1" applyFill="1" applyBorder="1" applyAlignment="1" applyProtection="1">
      <alignment horizontal="center"/>
      <protection hidden="1"/>
    </xf>
    <xf numFmtId="2" fontId="11" fillId="3" borderId="0" xfId="0" applyNumberFormat="1" applyFont="1" applyFill="1" applyBorder="1" applyAlignment="1" applyProtection="1">
      <alignment horizontal="center"/>
      <protection hidden="1"/>
    </xf>
    <xf numFmtId="2" fontId="7" fillId="5" borderId="0" xfId="0" applyNumberFormat="1" applyFont="1" applyFill="1" applyBorder="1" applyAlignment="1" applyProtection="1">
      <alignment horizontal="center"/>
      <protection hidden="1"/>
    </xf>
    <xf numFmtId="2" fontId="7" fillId="3" borderId="0" xfId="0" applyNumberFormat="1" applyFont="1" applyFill="1" applyAlignment="1" applyProtection="1">
      <alignment horizontal="center"/>
      <protection hidden="1"/>
    </xf>
    <xf numFmtId="2" fontId="8" fillId="3" borderId="0" xfId="0" applyNumberFormat="1" applyFont="1" applyFill="1" applyAlignment="1" applyProtection="1">
      <alignment horizontal="center"/>
      <protection hidden="1"/>
    </xf>
    <xf numFmtId="0" fontId="7" fillId="3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164" fontId="7" fillId="3" borderId="0" xfId="0" applyNumberFormat="1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 applyBorder="1" applyAlignment="1" applyProtection="1">
      <alignment horizontal="center"/>
      <protection locked="0"/>
    </xf>
    <xf numFmtId="2" fontId="7" fillId="5" borderId="0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7" fillId="5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13" fillId="2" borderId="0" xfId="0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Protection="1">
      <protection hidden="1"/>
    </xf>
    <xf numFmtId="0" fontId="4" fillId="5" borderId="0" xfId="0" applyFont="1" applyFill="1" applyBorder="1" applyProtection="1">
      <protection locked="0"/>
    </xf>
    <xf numFmtId="0" fontId="7" fillId="5" borderId="0" xfId="0" applyFont="1" applyFill="1" applyProtection="1">
      <protection hidden="1"/>
    </xf>
    <xf numFmtId="0" fontId="8" fillId="5" borderId="0" xfId="0" applyFont="1" applyFill="1" applyProtection="1">
      <protection hidden="1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5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 applyProtection="1">
      <alignment horizontal="right" vertical="center"/>
      <protection hidden="1"/>
    </xf>
    <xf numFmtId="0" fontId="12" fillId="3" borderId="0" xfId="0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0" fontId="4" fillId="5" borderId="0" xfId="0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13" fillId="7" borderId="1" xfId="0" applyFont="1" applyFill="1" applyBorder="1" applyAlignment="1" applyProtection="1">
      <alignment horizontal="center" vertical="center"/>
      <protection hidden="1"/>
    </xf>
    <xf numFmtId="2" fontId="6" fillId="5" borderId="0" xfId="1" applyNumberFormat="1" applyFont="1" applyFill="1" applyBorder="1" applyAlignment="1">
      <alignment horizontal="center" vertical="center"/>
    </xf>
    <xf numFmtId="14" fontId="6" fillId="5" borderId="0" xfId="1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 applyProtection="1">
      <alignment horizontal="center"/>
      <protection locked="0"/>
    </xf>
    <xf numFmtId="0" fontId="0" fillId="5" borderId="3" xfId="0" applyFill="1" applyBorder="1" applyAlignment="1">
      <alignment horizontal="left" vertical="top" wrapText="1"/>
    </xf>
    <xf numFmtId="0" fontId="4" fillId="5" borderId="0" xfId="1" applyFont="1" applyFill="1" applyBorder="1"/>
    <xf numFmtId="0" fontId="15" fillId="2" borderId="0" xfId="0" applyFont="1" applyFill="1" applyBorder="1" applyAlignment="1" applyProtection="1">
      <alignment horizontal="left" vertical="center"/>
      <protection hidden="1"/>
    </xf>
    <xf numFmtId="0" fontId="16" fillId="8" borderId="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left" vertical="center"/>
    </xf>
    <xf numFmtId="0" fontId="18" fillId="8" borderId="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right" vertical="center"/>
    </xf>
    <xf numFmtId="0" fontId="17" fillId="8" borderId="0" xfId="0" applyFont="1" applyFill="1" applyBorder="1" applyAlignment="1">
      <alignment horizontal="center"/>
    </xf>
    <xf numFmtId="0" fontId="17" fillId="8" borderId="0" xfId="0" applyFont="1" applyFill="1" applyBorder="1" applyAlignment="1"/>
    <xf numFmtId="0" fontId="17" fillId="8" borderId="0" xfId="0" applyFont="1" applyFill="1" applyBorder="1"/>
    <xf numFmtId="0" fontId="18" fillId="8" borderId="0" xfId="0" applyFont="1" applyFill="1" applyBorder="1" applyAlignment="1">
      <alignment horizontal="right" vertical="center"/>
    </xf>
    <xf numFmtId="0" fontId="18" fillId="8" borderId="0" xfId="0" applyFont="1" applyFill="1" applyBorder="1"/>
    <xf numFmtId="0" fontId="18" fillId="8" borderId="0" xfId="0" applyFont="1" applyFill="1" applyBorder="1" applyAlignment="1"/>
    <xf numFmtId="0" fontId="19" fillId="8" borderId="0" xfId="0" applyFont="1" applyFill="1" applyBorder="1" applyAlignment="1">
      <alignment horizontal="left" vertical="center"/>
    </xf>
    <xf numFmtId="0" fontId="17" fillId="8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/>
      <protection locked="0"/>
    </xf>
    <xf numFmtId="0" fontId="20" fillId="2" borderId="1" xfId="0" applyNumberFormat="1" applyFont="1" applyFill="1" applyBorder="1" applyAlignment="1" applyProtection="1">
      <alignment horizontal="center"/>
      <protection locked="0"/>
    </xf>
    <xf numFmtId="0" fontId="21" fillId="2" borderId="0" xfId="0" applyFont="1" applyFill="1" applyBorder="1"/>
    <xf numFmtId="0" fontId="22" fillId="2" borderId="0" xfId="0" applyFont="1" applyFill="1" applyBorder="1" applyAlignment="1">
      <alignment horizontal="right" vertical="center"/>
    </xf>
    <xf numFmtId="0" fontId="13" fillId="2" borderId="0" xfId="0" applyFont="1" applyFill="1" applyBorder="1"/>
    <xf numFmtId="0" fontId="20" fillId="2" borderId="0" xfId="0" applyFont="1" applyFill="1" applyBorder="1"/>
    <xf numFmtId="0" fontId="13" fillId="5" borderId="0" xfId="0" applyFont="1" applyFill="1" applyBorder="1" applyAlignment="1">
      <alignment horizontal="left" vertical="center"/>
    </xf>
    <xf numFmtId="0" fontId="20" fillId="5" borderId="0" xfId="0" applyFont="1" applyFill="1" applyBorder="1" applyAlignment="1">
      <alignment horizontal="left" vertical="center"/>
    </xf>
    <xf numFmtId="0" fontId="13" fillId="9" borderId="0" xfId="0" applyFont="1" applyFill="1" applyBorder="1" applyAlignment="1">
      <alignment horizontal="right" vertical="center"/>
    </xf>
    <xf numFmtId="0" fontId="23" fillId="4" borderId="0" xfId="0" applyFont="1" applyFill="1" applyBorder="1" applyAlignment="1" applyProtection="1">
      <alignment horizontal="center"/>
      <protection hidden="1"/>
    </xf>
    <xf numFmtId="2" fontId="23" fillId="4" borderId="0" xfId="0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>
      <alignment horizontal="right" vertical="center"/>
    </xf>
    <xf numFmtId="2" fontId="23" fillId="2" borderId="0" xfId="0" applyNumberFormat="1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right" vertical="center"/>
    </xf>
    <xf numFmtId="2" fontId="23" fillId="5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center"/>
    </xf>
    <xf numFmtId="0" fontId="24" fillId="2" borderId="0" xfId="0" applyFont="1" applyFill="1" applyBorder="1"/>
    <xf numFmtId="2" fontId="20" fillId="7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9" fillId="8" borderId="0" xfId="1" applyFont="1" applyFill="1" applyBorder="1" applyAlignment="1" applyProtection="1">
      <alignment horizontal="left" vertical="center"/>
      <protection hidden="1"/>
    </xf>
    <xf numFmtId="0" fontId="25" fillId="8" borderId="0" xfId="1" applyFont="1" applyFill="1" applyBorder="1" applyProtection="1">
      <protection hidden="1"/>
    </xf>
    <xf numFmtId="0" fontId="25" fillId="8" borderId="0" xfId="1" applyFont="1" applyFill="1" applyBorder="1" applyAlignment="1" applyProtection="1">
      <protection hidden="1"/>
    </xf>
    <xf numFmtId="0" fontId="17" fillId="8" borderId="0" xfId="1" applyFont="1" applyFill="1" applyAlignment="1" applyProtection="1">
      <alignment horizontal="center"/>
      <protection hidden="1"/>
    </xf>
    <xf numFmtId="0" fontId="17" fillId="8" borderId="0" xfId="1" applyFont="1" applyFill="1" applyAlignment="1" applyProtection="1">
      <protection hidden="1"/>
    </xf>
    <xf numFmtId="0" fontId="17" fillId="8" borderId="0" xfId="1" applyFont="1" applyFill="1"/>
    <xf numFmtId="0" fontId="7" fillId="3" borderId="0" xfId="0" applyFont="1" applyFill="1" applyBorder="1" applyAlignment="1" applyProtection="1">
      <alignment horizontal="center"/>
    </xf>
    <xf numFmtId="2" fontId="7" fillId="6" borderId="0" xfId="0" applyNumberFormat="1" applyFont="1" applyFill="1" applyBorder="1" applyAlignment="1" applyProtection="1">
      <alignment horizontal="center"/>
    </xf>
    <xf numFmtId="0" fontId="4" fillId="0" borderId="1" xfId="0" applyFont="1" applyFill="1" applyBorder="1"/>
    <xf numFmtId="0" fontId="0" fillId="0" borderId="0" xfId="0" applyBorder="1" applyAlignment="1">
      <alignment vertical="top" wrapText="1"/>
    </xf>
    <xf numFmtId="0" fontId="18" fillId="8" borderId="0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0" xfId="0" applyFont="1" applyFill="1" applyBorder="1" applyAlignment="1" applyProtection="1">
      <alignment horizontal="right" vertical="center"/>
      <protection hidden="1"/>
    </xf>
    <xf numFmtId="0" fontId="17" fillId="8" borderId="0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5" borderId="4" xfId="1" applyFont="1" applyFill="1" applyBorder="1" applyAlignment="1">
      <alignment horizontal="left" vertical="center" wrapText="1"/>
    </xf>
    <xf numFmtId="0" fontId="6" fillId="5" borderId="6" xfId="1" applyFont="1" applyFill="1" applyBorder="1" applyAlignment="1">
      <alignment horizontal="left" vertical="center" wrapText="1"/>
    </xf>
    <xf numFmtId="0" fontId="6" fillId="5" borderId="5" xfId="1" applyFont="1" applyFill="1" applyBorder="1" applyAlignment="1">
      <alignment horizontal="left" vertical="center" wrapText="1"/>
    </xf>
    <xf numFmtId="0" fontId="6" fillId="5" borderId="4" xfId="1" applyFont="1" applyFill="1" applyBorder="1" applyAlignment="1">
      <alignment horizontal="left" vertical="top" wrapText="1"/>
    </xf>
    <xf numFmtId="0" fontId="6" fillId="5" borderId="6" xfId="1" applyFont="1" applyFill="1" applyBorder="1" applyAlignment="1">
      <alignment horizontal="left" vertical="top" wrapText="1"/>
    </xf>
    <xf numFmtId="0" fontId="6" fillId="5" borderId="5" xfId="1" applyFont="1" applyFill="1" applyBorder="1" applyAlignment="1">
      <alignment horizontal="left" vertical="top" wrapText="1"/>
    </xf>
  </cellXfs>
  <cellStyles count="2">
    <cellStyle name="Normal 2" xfId="1" xr:uid="{00000000-0005-0000-0000-000001000000}"/>
    <cellStyle name="Standard" xfId="0" builtinId="0"/>
  </cellStyles>
  <dxfs count="3">
    <dxf>
      <font>
        <color auto="1"/>
      </font>
    </dxf>
    <dxf>
      <font>
        <color rgb="FF3D6864"/>
      </font>
      <fill>
        <patternFill>
          <bgColor rgb="FF3D6864"/>
        </patternFill>
      </fill>
      <border>
        <left/>
        <right/>
        <top/>
        <bottom/>
      </border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ctrlProps/ctrlProp1.xml><?xml version="1.0" encoding="utf-8"?>
<formControlPr xmlns="http://schemas.microsoft.com/office/spreadsheetml/2009/9/main" objectType="Drop" dropLines="6" dropStyle="combo" dx="22" fmlaLink="$D$277" fmlaRange="$X$2:$X$7" noThreeD="1" sel="1" val="0"/>
</file>

<file path=xl/ctrlProps/ctrlProp2.xml><?xml version="1.0" encoding="utf-8"?>
<formControlPr xmlns="http://schemas.microsoft.com/office/spreadsheetml/2009/9/main" objectType="Drop" dropLines="21" dropStyle="combo" dx="22" fmlaLink="$D$281" fmlaRange="$Q$30:$Q$49" noThreeD="1" sel="1" val="0"/>
</file>

<file path=xl/ctrlProps/ctrlProp3.xml><?xml version="1.0" encoding="utf-8"?>
<formControlPr xmlns="http://schemas.microsoft.com/office/spreadsheetml/2009/9/main" objectType="Drop" dropStyle="combo" dx="22" fmlaLink="$D$278" fmlaRange="$Q$52:$Q$53" noThreeD="1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://www.breeam.org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38100</xdr:rowOff>
        </xdr:from>
        <xdr:to>
          <xdr:col>7</xdr:col>
          <xdr:colOff>790575</xdr:colOff>
          <xdr:row>4</xdr:row>
          <xdr:rowOff>247650</xdr:rowOff>
        </xdr:to>
        <xdr:sp macro="" textlink="">
          <xdr:nvSpPr>
            <xdr:cNvPr id="2134" name="Drop Down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</xdr:row>
          <xdr:rowOff>47625</xdr:rowOff>
        </xdr:from>
        <xdr:to>
          <xdr:col>4</xdr:col>
          <xdr:colOff>466725</xdr:colOff>
          <xdr:row>5</xdr:row>
          <xdr:rowOff>247650</xdr:rowOff>
        </xdr:to>
        <xdr:sp macro="" textlink="">
          <xdr:nvSpPr>
            <xdr:cNvPr id="2176" name="Drop Down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847725</xdr:colOff>
          <xdr:row>4</xdr:row>
          <xdr:rowOff>19050</xdr:rowOff>
        </xdr:from>
        <xdr:to>
          <xdr:col>11</xdr:col>
          <xdr:colOff>1114425</xdr:colOff>
          <xdr:row>6</xdr:row>
          <xdr:rowOff>19050</xdr:rowOff>
        </xdr:to>
        <xdr:sp macro="" textlink="">
          <xdr:nvSpPr>
            <xdr:cNvPr id="2179" name="CommandButton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</xdr:row>
          <xdr:rowOff>47625</xdr:rowOff>
        </xdr:from>
        <xdr:to>
          <xdr:col>3</xdr:col>
          <xdr:colOff>1047750</xdr:colOff>
          <xdr:row>6</xdr:row>
          <xdr:rowOff>247650</xdr:rowOff>
        </xdr:to>
        <xdr:sp macro="" textlink="">
          <xdr:nvSpPr>
            <xdr:cNvPr id="2182" name="Drop Down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103249</xdr:colOff>
      <xdr:row>0</xdr:row>
      <xdr:rowOff>259136</xdr:rowOff>
    </xdr:from>
    <xdr:to>
      <xdr:col>13</xdr:col>
      <xdr:colOff>0</xdr:colOff>
      <xdr:row>2</xdr:row>
      <xdr:rowOff>23812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001" t="1" b="68085"/>
        <a:stretch/>
      </xdr:blipFill>
      <xdr:spPr>
        <a:xfrm>
          <a:off x="11723749" y="259136"/>
          <a:ext cx="2135126" cy="479051"/>
        </a:xfrm>
        <a:prstGeom prst="rect">
          <a:avLst/>
        </a:prstGeom>
      </xdr:spPr>
    </xdr:pic>
    <xdr:clientData/>
  </xdr:twoCellAnchor>
  <xdr:twoCellAnchor editAs="oneCell">
    <xdr:from>
      <xdr:col>9</xdr:col>
      <xdr:colOff>199619</xdr:colOff>
      <xdr:row>0</xdr:row>
      <xdr:rowOff>177887</xdr:rowOff>
    </xdr:from>
    <xdr:to>
      <xdr:col>11</xdr:col>
      <xdr:colOff>104775</xdr:colOff>
      <xdr:row>2</xdr:row>
      <xdr:rowOff>9806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001" t="32211" b="31421"/>
        <a:stretch/>
      </xdr:blipFill>
      <xdr:spPr>
        <a:xfrm>
          <a:off x="9581744" y="177887"/>
          <a:ext cx="2143531" cy="546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1</xdr:row>
      <xdr:rowOff>0</xdr:rowOff>
    </xdr:from>
    <xdr:to>
      <xdr:col>14</xdr:col>
      <xdr:colOff>0</xdr:colOff>
      <xdr:row>2</xdr:row>
      <xdr:rowOff>0</xdr:rowOff>
    </xdr:to>
    <xdr:pic>
      <xdr:nvPicPr>
        <xdr:cNvPr id="20521" name="Picture 21" descr="Breeam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161925"/>
          <a:ext cx="22479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lley\bre\BRE\BREEAM%20Tools\BREEAM%20New%20Construction%202011\Calculator%20Tools\BREEAM_2011_Mat01_calculator_FINAL_v1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lley\bre\BRE\BREEAM%20Tools\BREEAM%20New%20Construction%202011\Calculator%20Tools\BREEAM_2011_LE4_LE5_calculator_FINAL_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1 Calculator"/>
      <sheetName val="Schedule of changes"/>
    </sheetNames>
    <sheetDataSet>
      <sheetData sheetId="0">
        <row r="20">
          <cell r="AF20">
            <v>1</v>
          </cell>
        </row>
        <row r="21">
          <cell r="AH21" t="e">
            <v>#N/A</v>
          </cell>
          <cell r="AI21" t="e">
            <v>#N/A</v>
          </cell>
        </row>
        <row r="37">
          <cell r="AA37" t="e">
            <v>#N/A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03 Ecology Calculator 1"/>
      <sheetName val="LE03&amp;LE04 Ecology Calculator 2"/>
      <sheetName val="Schedule of changes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P306"/>
  <sheetViews>
    <sheetView tabSelected="1" topLeftCell="B1" zoomScale="80" zoomScaleNormal="80" workbookViewId="0">
      <pane ySplit="8" topLeftCell="A9" activePane="bottomLeft" state="frozen"/>
      <selection pane="bottomLeft" activeCell="J4" sqref="J4"/>
    </sheetView>
  </sheetViews>
  <sheetFormatPr baseColWidth="10" defaultColWidth="9.140625" defaultRowHeight="12.75" x14ac:dyDescent="0.2"/>
  <cols>
    <col min="1" max="1" width="0" style="21" hidden="1" customWidth="1"/>
    <col min="2" max="2" width="4.42578125" style="21" customWidth="1"/>
    <col min="3" max="3" width="37.42578125" style="97" customWidth="1"/>
    <col min="4" max="13" width="16.85546875" style="39" customWidth="1"/>
    <col min="14" max="14" width="3.140625" style="39" hidden="1" customWidth="1"/>
    <col min="15" max="15" width="3.7109375" style="10" hidden="1" customWidth="1"/>
    <col min="16" max="16" width="10.7109375" style="83" hidden="1" customWidth="1"/>
    <col min="17" max="17" width="10.7109375" style="39" hidden="1" customWidth="1"/>
    <col min="18" max="25" width="9.140625" style="21" hidden="1" customWidth="1"/>
    <col min="26" max="26" width="5.5703125" style="21" hidden="1" customWidth="1"/>
    <col min="27" max="30" width="9.140625" style="21" hidden="1" customWidth="1"/>
    <col min="31" max="31" width="13.140625" style="21" hidden="1" customWidth="1"/>
    <col min="32" max="32" width="9.140625" style="20" hidden="1" customWidth="1"/>
    <col min="33" max="36" width="9.140625" style="21" hidden="1" customWidth="1"/>
    <col min="37" max="37" width="6.28515625" style="21" hidden="1" customWidth="1"/>
    <col min="38" max="38" width="19.140625" style="21" hidden="1" customWidth="1"/>
    <col min="39" max="224" width="0" style="21" hidden="1" customWidth="1"/>
    <col min="225" max="16384" width="9.140625" style="21"/>
  </cols>
  <sheetData>
    <row r="1" spans="1:32" s="15" customFormat="1" ht="20.25" customHeight="1" x14ac:dyDescent="0.2">
      <c r="B1" s="9"/>
      <c r="C1" s="84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  <c r="Q1" s="12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4"/>
    </row>
    <row r="2" spans="1:32" s="15" customFormat="1" ht="36" customHeight="1" x14ac:dyDescent="0.3">
      <c r="B2" s="16"/>
      <c r="C2" s="115" t="s">
        <v>112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"/>
      <c r="O2" s="10"/>
      <c r="P2" s="11"/>
      <c r="Q2" s="12"/>
      <c r="R2" s="13"/>
      <c r="S2" s="13"/>
      <c r="T2" s="13"/>
      <c r="U2" s="13"/>
      <c r="V2" s="13"/>
      <c r="W2" s="13"/>
      <c r="X2" s="13" t="s">
        <v>101</v>
      </c>
      <c r="Y2" s="13"/>
      <c r="Z2" s="13"/>
      <c r="AA2" s="13"/>
      <c r="AB2" s="13"/>
      <c r="AC2" s="13"/>
      <c r="AD2" s="13" t="s">
        <v>58</v>
      </c>
      <c r="AE2" s="13" t="s">
        <v>59</v>
      </c>
      <c r="AF2" s="14" t="s">
        <v>60</v>
      </c>
    </row>
    <row r="3" spans="1:32" ht="12" customHeight="1" x14ac:dyDescent="0.2">
      <c r="B3" s="17"/>
      <c r="C3" s="8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P3" s="18"/>
      <c r="Q3" s="19"/>
      <c r="R3" s="13" t="s">
        <v>41</v>
      </c>
      <c r="S3" s="13"/>
      <c r="T3" s="13"/>
      <c r="U3" s="13"/>
      <c r="V3" s="13"/>
      <c r="W3" s="13"/>
      <c r="X3" s="13" t="s">
        <v>102</v>
      </c>
      <c r="Y3" s="13"/>
      <c r="Z3" s="13"/>
      <c r="AA3" s="13"/>
      <c r="AB3" s="13"/>
      <c r="AC3" s="13"/>
      <c r="AD3" s="13">
        <v>2</v>
      </c>
      <c r="AE3" s="13">
        <v>1</v>
      </c>
      <c r="AF3" s="20">
        <f t="shared" ref="AF3:AF21" si="0">IF(scope=AD3,AE3,0)</f>
        <v>0</v>
      </c>
    </row>
    <row r="4" spans="1:32" ht="26.25" customHeight="1" x14ac:dyDescent="0.25">
      <c r="B4" s="17"/>
      <c r="C4" s="106" t="s">
        <v>111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22"/>
      <c r="P4" s="18"/>
      <c r="Q4" s="19"/>
      <c r="R4" s="13" t="s">
        <v>36</v>
      </c>
      <c r="S4" s="13"/>
      <c r="T4" s="13"/>
      <c r="U4" s="13"/>
      <c r="V4" s="13"/>
      <c r="W4" s="13"/>
      <c r="X4" s="13" t="s">
        <v>103</v>
      </c>
      <c r="Y4" s="13"/>
      <c r="Z4" s="13"/>
      <c r="AA4" s="13"/>
      <c r="AB4" s="13"/>
      <c r="AC4" s="13"/>
      <c r="AD4" s="13">
        <v>3</v>
      </c>
      <c r="AE4" s="13">
        <v>3</v>
      </c>
      <c r="AF4" s="20">
        <f t="shared" si="0"/>
        <v>0</v>
      </c>
    </row>
    <row r="5" spans="1:32" ht="24.95" customHeight="1" x14ac:dyDescent="0.25">
      <c r="B5" s="17"/>
      <c r="C5" s="108" t="s">
        <v>73</v>
      </c>
      <c r="D5" s="109"/>
      <c r="E5" s="109"/>
      <c r="F5" s="109"/>
      <c r="G5" s="109"/>
      <c r="H5" s="110"/>
      <c r="I5" s="110"/>
      <c r="J5" s="110"/>
      <c r="K5" s="147"/>
      <c r="L5" s="148"/>
      <c r="M5" s="111"/>
      <c r="N5" s="22"/>
      <c r="P5" s="18"/>
      <c r="Q5" s="19"/>
      <c r="R5" s="13" t="s">
        <v>42</v>
      </c>
      <c r="S5" s="13"/>
      <c r="T5" s="13"/>
      <c r="U5" s="13"/>
      <c r="V5" s="13"/>
      <c r="W5" s="13"/>
      <c r="X5" s="13" t="s">
        <v>104</v>
      </c>
      <c r="Y5" s="13"/>
      <c r="Z5" s="13"/>
      <c r="AA5" s="13"/>
      <c r="AB5" s="13"/>
      <c r="AC5" s="13"/>
      <c r="AD5" s="13">
        <v>4</v>
      </c>
      <c r="AE5" s="13">
        <v>2</v>
      </c>
      <c r="AF5" s="20">
        <f t="shared" si="0"/>
        <v>0</v>
      </c>
    </row>
    <row r="6" spans="1:32" ht="24.95" customHeight="1" x14ac:dyDescent="0.25">
      <c r="B6" s="17"/>
      <c r="C6" s="108" t="s">
        <v>74</v>
      </c>
      <c r="D6" s="112"/>
      <c r="E6" s="110"/>
      <c r="F6" s="111"/>
      <c r="G6" s="111"/>
      <c r="H6" s="111"/>
      <c r="I6" s="111"/>
      <c r="J6" s="113"/>
      <c r="K6" s="111"/>
      <c r="L6" s="111"/>
      <c r="M6" s="111"/>
      <c r="N6" s="22"/>
      <c r="P6" s="21"/>
      <c r="Q6" s="19"/>
      <c r="R6" s="13" t="s">
        <v>43</v>
      </c>
      <c r="S6" s="13"/>
      <c r="T6" s="13"/>
      <c r="U6" s="13"/>
      <c r="V6" s="13"/>
      <c r="W6" s="13"/>
      <c r="X6" s="13" t="s">
        <v>105</v>
      </c>
      <c r="Y6" s="13"/>
      <c r="Z6" s="13"/>
      <c r="AA6" s="13"/>
      <c r="AB6" s="13"/>
      <c r="AC6" s="13"/>
      <c r="AD6" s="13">
        <v>5</v>
      </c>
      <c r="AE6" s="13">
        <v>5</v>
      </c>
      <c r="AF6" s="20">
        <f t="shared" si="0"/>
        <v>0</v>
      </c>
    </row>
    <row r="7" spans="1:32" ht="24.95" customHeight="1" x14ac:dyDescent="0.25">
      <c r="B7" s="17"/>
      <c r="C7" s="108" t="s">
        <v>75</v>
      </c>
      <c r="D7" s="114"/>
      <c r="E7" s="110"/>
      <c r="F7" s="111"/>
      <c r="G7" s="111"/>
      <c r="H7" s="111"/>
      <c r="I7" s="111"/>
      <c r="J7" s="113"/>
      <c r="K7" s="111"/>
      <c r="L7" s="111"/>
      <c r="M7" s="111"/>
      <c r="N7" s="22"/>
      <c r="P7" s="23"/>
      <c r="Q7" s="19"/>
      <c r="R7" s="13" t="s">
        <v>44</v>
      </c>
      <c r="S7" s="13"/>
      <c r="T7" s="13"/>
      <c r="U7" s="13"/>
      <c r="V7" s="13"/>
      <c r="W7" s="13"/>
      <c r="X7" s="13" t="s">
        <v>106</v>
      </c>
      <c r="Y7" s="13"/>
      <c r="Z7" s="13"/>
      <c r="AA7" s="13"/>
      <c r="AB7" s="13"/>
      <c r="AC7" s="13"/>
      <c r="AD7" s="13">
        <v>6</v>
      </c>
      <c r="AE7" s="13">
        <v>4</v>
      </c>
      <c r="AF7" s="20">
        <f t="shared" si="0"/>
        <v>0</v>
      </c>
    </row>
    <row r="8" spans="1:32" ht="13.5" customHeight="1" x14ac:dyDescent="0.2">
      <c r="B8" s="17"/>
      <c r="C8" s="86"/>
      <c r="D8" s="24"/>
      <c r="E8" s="22"/>
      <c r="F8" s="22"/>
      <c r="G8" s="22"/>
      <c r="H8" s="22"/>
      <c r="I8" s="22"/>
      <c r="J8" s="24"/>
      <c r="K8" s="22"/>
      <c r="L8" s="22"/>
      <c r="M8" s="22"/>
      <c r="N8" s="22"/>
      <c r="P8" s="23">
        <f>IF(nodeselection&gt;=1,0,1)</f>
        <v>0</v>
      </c>
      <c r="Q8" s="19"/>
      <c r="R8" s="13" t="s">
        <v>45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>
        <v>7</v>
      </c>
      <c r="AE8" s="13">
        <v>2</v>
      </c>
      <c r="AF8" s="20">
        <f t="shared" si="0"/>
        <v>0</v>
      </c>
    </row>
    <row r="9" spans="1:32" ht="13.5" customHeight="1" x14ac:dyDescent="0.25">
      <c r="B9" s="119"/>
      <c r="C9" s="120"/>
      <c r="D9" s="121"/>
      <c r="E9" s="122"/>
      <c r="F9" s="122"/>
      <c r="G9" s="122"/>
      <c r="H9" s="122"/>
      <c r="I9" s="122"/>
      <c r="J9" s="121"/>
      <c r="K9" s="122"/>
      <c r="L9" s="122"/>
      <c r="M9" s="122"/>
      <c r="N9" s="22"/>
      <c r="P9" s="23">
        <f t="shared" ref="P9:P14" si="1">IF(nodeselection=21,1,IF(nodeselection&gt;=1,0,1))</f>
        <v>0</v>
      </c>
      <c r="Q9" s="19"/>
      <c r="R9" s="13" t="s">
        <v>28</v>
      </c>
      <c r="S9" s="13"/>
      <c r="T9" s="13"/>
      <c r="U9" s="13"/>
      <c r="V9" s="13"/>
      <c r="W9" s="13"/>
      <c r="X9" s="13" t="s">
        <v>48</v>
      </c>
      <c r="Y9" s="13"/>
      <c r="Z9" s="13"/>
      <c r="AA9" s="13"/>
      <c r="AB9" s="13"/>
      <c r="AC9" s="13"/>
      <c r="AD9" s="13">
        <v>8</v>
      </c>
      <c r="AE9" s="13">
        <v>2</v>
      </c>
      <c r="AF9" s="20">
        <f t="shared" si="0"/>
        <v>0</v>
      </c>
    </row>
    <row r="10" spans="1:32" ht="16.5" customHeight="1" x14ac:dyDescent="0.25">
      <c r="B10" s="119"/>
      <c r="C10" s="123" t="s">
        <v>81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25"/>
      <c r="O10" s="26"/>
      <c r="P10" s="23">
        <f t="shared" si="1"/>
        <v>0</v>
      </c>
      <c r="Q10" s="19"/>
      <c r="R10" s="13" t="s">
        <v>46</v>
      </c>
      <c r="S10" s="13"/>
      <c r="T10" s="13"/>
      <c r="U10" s="13"/>
      <c r="V10" s="13"/>
      <c r="W10" s="13"/>
      <c r="X10" s="13" t="s">
        <v>50</v>
      </c>
      <c r="Y10" s="13"/>
      <c r="Z10" s="13"/>
      <c r="AA10" s="13"/>
      <c r="AB10" s="13"/>
      <c r="AC10" s="13"/>
      <c r="AD10" s="13">
        <v>9</v>
      </c>
      <c r="AE10" s="13">
        <v>3</v>
      </c>
      <c r="AF10" s="20">
        <f t="shared" si="0"/>
        <v>0</v>
      </c>
    </row>
    <row r="11" spans="1:32" ht="15.75" x14ac:dyDescent="0.25">
      <c r="B11" s="119"/>
      <c r="C11" s="108" t="s">
        <v>78</v>
      </c>
      <c r="D11" s="117"/>
      <c r="E11" s="124"/>
      <c r="F11" s="124"/>
      <c r="G11" s="124"/>
      <c r="H11" s="124"/>
      <c r="I11" s="124"/>
      <c r="J11" s="124"/>
      <c r="K11" s="124"/>
      <c r="L11" s="124"/>
      <c r="M11" s="124"/>
      <c r="N11" s="25"/>
      <c r="O11" s="26"/>
      <c r="P11" s="23">
        <f t="shared" si="1"/>
        <v>0</v>
      </c>
      <c r="Q11" s="27" t="s">
        <v>16</v>
      </c>
      <c r="R11" s="13" t="s">
        <v>47</v>
      </c>
      <c r="S11" s="13"/>
      <c r="T11" s="13"/>
      <c r="U11" s="13"/>
      <c r="V11" s="13"/>
      <c r="W11" s="13"/>
      <c r="X11" s="13" t="s">
        <v>51</v>
      </c>
      <c r="Y11" s="13"/>
      <c r="Z11" s="13"/>
      <c r="AA11" s="13"/>
      <c r="AB11" s="13"/>
      <c r="AC11" s="13"/>
      <c r="AD11" s="13">
        <v>10</v>
      </c>
      <c r="AE11" s="13">
        <v>2</v>
      </c>
      <c r="AF11" s="20">
        <f t="shared" si="0"/>
        <v>0</v>
      </c>
    </row>
    <row r="12" spans="1:32" ht="15.75" x14ac:dyDescent="0.25">
      <c r="A12" s="39">
        <f>IF(D11=$Q$11,650,1000)</f>
        <v>1000</v>
      </c>
      <c r="B12" s="119"/>
      <c r="C12" s="108" t="s">
        <v>79</v>
      </c>
      <c r="D12" s="117"/>
      <c r="E12" s="124"/>
      <c r="F12" s="124"/>
      <c r="G12" s="124"/>
      <c r="H12" s="124"/>
      <c r="I12" s="124"/>
      <c r="J12" s="124"/>
      <c r="K12" s="124"/>
      <c r="L12" s="124"/>
      <c r="M12" s="124"/>
      <c r="N12" s="28"/>
      <c r="O12" s="28"/>
      <c r="P12" s="23">
        <f t="shared" si="1"/>
        <v>0</v>
      </c>
      <c r="Q12" s="27" t="s">
        <v>109</v>
      </c>
      <c r="R12" s="13" t="s">
        <v>48</v>
      </c>
      <c r="S12" s="13"/>
      <c r="T12" s="13"/>
      <c r="U12" s="13"/>
      <c r="V12" s="13"/>
      <c r="W12" s="13"/>
      <c r="X12" s="13" t="s">
        <v>52</v>
      </c>
      <c r="Y12" s="13"/>
      <c r="Z12" s="13"/>
      <c r="AA12" s="13"/>
      <c r="AB12" s="13"/>
      <c r="AC12" s="13"/>
      <c r="AD12" s="13">
        <v>11</v>
      </c>
      <c r="AE12" s="13">
        <v>3</v>
      </c>
      <c r="AF12" s="20">
        <f t="shared" si="0"/>
        <v>0</v>
      </c>
    </row>
    <row r="13" spans="1:32" ht="15.75" x14ac:dyDescent="0.25">
      <c r="B13" s="119"/>
      <c r="C13" s="108"/>
      <c r="D13" s="116" t="s">
        <v>1</v>
      </c>
      <c r="E13" s="116" t="s">
        <v>2</v>
      </c>
      <c r="F13" s="116" t="s">
        <v>3</v>
      </c>
      <c r="G13" s="116" t="s">
        <v>4</v>
      </c>
      <c r="H13" s="116" t="s">
        <v>5</v>
      </c>
      <c r="I13" s="116" t="s">
        <v>6</v>
      </c>
      <c r="J13" s="116" t="s">
        <v>7</v>
      </c>
      <c r="K13" s="116" t="s">
        <v>8</v>
      </c>
      <c r="L13" s="116" t="s">
        <v>9</v>
      </c>
      <c r="M13" s="116" t="s">
        <v>10</v>
      </c>
      <c r="N13" s="29"/>
      <c r="O13" s="29"/>
      <c r="P13" s="23">
        <f t="shared" si="1"/>
        <v>0</v>
      </c>
      <c r="Q13" s="19"/>
      <c r="R13" s="13" t="s">
        <v>49</v>
      </c>
      <c r="S13" s="13"/>
      <c r="T13" s="13"/>
      <c r="U13" s="13"/>
      <c r="V13" s="13"/>
      <c r="W13" s="13"/>
      <c r="X13" s="13" t="s">
        <v>69</v>
      </c>
      <c r="Y13" s="13"/>
      <c r="Z13" s="13"/>
      <c r="AA13" s="13"/>
      <c r="AB13" s="13"/>
      <c r="AC13" s="13"/>
      <c r="AD13" s="13">
        <v>12</v>
      </c>
      <c r="AE13" s="13">
        <v>4</v>
      </c>
      <c r="AF13" s="20">
        <f t="shared" si="0"/>
        <v>0</v>
      </c>
    </row>
    <row r="14" spans="1:32" ht="15.75" x14ac:dyDescent="0.25">
      <c r="B14" s="119"/>
      <c r="C14" s="108" t="s">
        <v>80</v>
      </c>
      <c r="D14" s="117"/>
      <c r="E14" s="117"/>
      <c r="F14" s="118"/>
      <c r="G14" s="118"/>
      <c r="H14" s="118"/>
      <c r="I14" s="118"/>
      <c r="J14" s="118"/>
      <c r="K14" s="118"/>
      <c r="L14" s="118"/>
      <c r="M14" s="118"/>
      <c r="N14" s="29"/>
      <c r="O14" s="29"/>
      <c r="P14" s="23">
        <f t="shared" si="1"/>
        <v>0</v>
      </c>
      <c r="Q14" s="30"/>
      <c r="R14" s="13" t="s">
        <v>50</v>
      </c>
      <c r="S14" s="13"/>
      <c r="T14" s="13"/>
      <c r="U14" s="13"/>
      <c r="V14" s="13"/>
      <c r="W14" s="13"/>
      <c r="X14" s="13" t="s">
        <v>55</v>
      </c>
      <c r="Y14" s="13"/>
      <c r="Z14" s="13"/>
      <c r="AA14" s="13"/>
      <c r="AB14" s="13"/>
      <c r="AC14" s="13"/>
      <c r="AD14" s="13">
        <v>13</v>
      </c>
      <c r="AE14" s="13">
        <v>4</v>
      </c>
      <c r="AF14" s="20">
        <f t="shared" si="0"/>
        <v>0</v>
      </c>
    </row>
    <row r="15" spans="1:32" ht="14.25" hidden="1" customHeight="1" x14ac:dyDescent="0.25">
      <c r="B15" s="119"/>
      <c r="C15" s="125" t="s">
        <v>12</v>
      </c>
      <c r="D15" s="126" t="b">
        <f t="shared" ref="D15:M15" si="2">IF($D$11="Bus",2,+IF($D$11="Zug",0.75))</f>
        <v>0</v>
      </c>
      <c r="E15" s="126" t="b">
        <f t="shared" si="2"/>
        <v>0</v>
      </c>
      <c r="F15" s="126" t="b">
        <f t="shared" si="2"/>
        <v>0</v>
      </c>
      <c r="G15" s="126" t="b">
        <f t="shared" si="2"/>
        <v>0</v>
      </c>
      <c r="H15" s="126" t="b">
        <f t="shared" si="2"/>
        <v>0</v>
      </c>
      <c r="I15" s="126" t="b">
        <f t="shared" si="2"/>
        <v>0</v>
      </c>
      <c r="J15" s="126" t="b">
        <f t="shared" si="2"/>
        <v>0</v>
      </c>
      <c r="K15" s="126" t="b">
        <f t="shared" si="2"/>
        <v>0</v>
      </c>
      <c r="L15" s="126" t="b">
        <f t="shared" si="2"/>
        <v>0</v>
      </c>
      <c r="M15" s="126" t="b">
        <f t="shared" si="2"/>
        <v>0</v>
      </c>
      <c r="N15" s="31"/>
      <c r="O15" s="31"/>
      <c r="P15" s="23">
        <v>1</v>
      </c>
      <c r="Q15" s="30"/>
      <c r="R15" s="13" t="s">
        <v>51</v>
      </c>
      <c r="S15" s="13"/>
      <c r="T15" s="13"/>
      <c r="U15" s="13"/>
      <c r="V15" s="13"/>
      <c r="W15" s="13"/>
      <c r="X15" s="13" t="s">
        <v>56</v>
      </c>
      <c r="Y15" s="13"/>
      <c r="Z15" s="13"/>
      <c r="AA15" s="13"/>
      <c r="AB15" s="13"/>
      <c r="AC15" s="13"/>
      <c r="AD15" s="13">
        <v>14</v>
      </c>
      <c r="AE15" s="13">
        <v>4</v>
      </c>
      <c r="AF15" s="20">
        <f t="shared" si="0"/>
        <v>0</v>
      </c>
    </row>
    <row r="16" spans="1:32" ht="15.75" hidden="1" x14ac:dyDescent="0.25">
      <c r="B16" s="119"/>
      <c r="C16" s="125" t="s">
        <v>0</v>
      </c>
      <c r="D16" s="126">
        <f>$D$12/80</f>
        <v>0</v>
      </c>
      <c r="E16" s="126">
        <f t="shared" ref="E16:L16" si="3">$D$12/80</f>
        <v>0</v>
      </c>
      <c r="F16" s="126">
        <f t="shared" si="3"/>
        <v>0</v>
      </c>
      <c r="G16" s="126">
        <f t="shared" si="3"/>
        <v>0</v>
      </c>
      <c r="H16" s="126">
        <f t="shared" si="3"/>
        <v>0</v>
      </c>
      <c r="I16" s="126">
        <f t="shared" si="3"/>
        <v>0</v>
      </c>
      <c r="J16" s="126">
        <f t="shared" si="3"/>
        <v>0</v>
      </c>
      <c r="K16" s="126">
        <f t="shared" si="3"/>
        <v>0</v>
      </c>
      <c r="L16" s="126">
        <f t="shared" si="3"/>
        <v>0</v>
      </c>
      <c r="M16" s="126">
        <f>$D$12/80</f>
        <v>0</v>
      </c>
      <c r="N16" s="32"/>
      <c r="O16" s="31"/>
      <c r="P16" s="23">
        <v>1</v>
      </c>
      <c r="Q16" s="30"/>
      <c r="R16" s="13" t="s">
        <v>52</v>
      </c>
      <c r="S16" s="13"/>
      <c r="T16" s="13"/>
      <c r="U16" s="13"/>
      <c r="V16" s="13"/>
      <c r="W16" s="13"/>
      <c r="X16" s="13" t="s">
        <v>70</v>
      </c>
      <c r="Y16" s="13"/>
      <c r="Z16" s="13"/>
      <c r="AA16" s="13"/>
      <c r="AB16" s="13"/>
      <c r="AC16" s="13"/>
      <c r="AD16" s="13">
        <v>15</v>
      </c>
      <c r="AE16" s="13">
        <v>5</v>
      </c>
      <c r="AF16" s="20">
        <f t="shared" si="0"/>
        <v>0</v>
      </c>
    </row>
    <row r="17" spans="1:32" ht="15.75" hidden="1" x14ac:dyDescent="0.25">
      <c r="B17" s="119"/>
      <c r="C17" s="125" t="s">
        <v>13</v>
      </c>
      <c r="D17" s="126" t="str">
        <f t="shared" ref="D17:M17" si="4">IF(ISERROR(0.5*(60/D14)),"",0.5*(60/D14))</f>
        <v/>
      </c>
      <c r="E17" s="126" t="str">
        <f t="shared" si="4"/>
        <v/>
      </c>
      <c r="F17" s="126" t="str">
        <f t="shared" si="4"/>
        <v/>
      </c>
      <c r="G17" s="126" t="str">
        <f t="shared" si="4"/>
        <v/>
      </c>
      <c r="H17" s="126" t="str">
        <f t="shared" si="4"/>
        <v/>
      </c>
      <c r="I17" s="126" t="str">
        <f t="shared" si="4"/>
        <v/>
      </c>
      <c r="J17" s="126" t="str">
        <f t="shared" si="4"/>
        <v/>
      </c>
      <c r="K17" s="126" t="str">
        <f t="shared" si="4"/>
        <v/>
      </c>
      <c r="L17" s="126" t="str">
        <f t="shared" si="4"/>
        <v/>
      </c>
      <c r="M17" s="126" t="str">
        <f t="shared" si="4"/>
        <v/>
      </c>
      <c r="N17" s="32"/>
      <c r="O17" s="31"/>
      <c r="P17" s="23">
        <v>1</v>
      </c>
      <c r="Q17" s="30"/>
      <c r="R17" s="13" t="s">
        <v>53</v>
      </c>
      <c r="S17" s="13"/>
      <c r="T17" s="13"/>
      <c r="U17" s="13"/>
      <c r="V17" s="13"/>
      <c r="W17" s="13"/>
      <c r="X17" s="13" t="s">
        <v>68</v>
      </c>
      <c r="Y17" s="13"/>
      <c r="Z17" s="13"/>
      <c r="AA17" s="13"/>
      <c r="AB17" s="13"/>
      <c r="AC17" s="13"/>
      <c r="AD17" s="13">
        <v>16</v>
      </c>
      <c r="AE17" s="13">
        <v>2</v>
      </c>
      <c r="AF17" s="20">
        <f t="shared" si="0"/>
        <v>0</v>
      </c>
    </row>
    <row r="18" spans="1:32" ht="15.75" hidden="1" x14ac:dyDescent="0.25">
      <c r="B18" s="119"/>
      <c r="C18" s="125" t="s">
        <v>11</v>
      </c>
      <c r="D18" s="126" t="str">
        <f t="shared" ref="D18:M18" si="5">IF(ISERROR(D17+D15),"",(D17+D15))</f>
        <v/>
      </c>
      <c r="E18" s="126" t="str">
        <f t="shared" si="5"/>
        <v/>
      </c>
      <c r="F18" s="126" t="str">
        <f t="shared" si="5"/>
        <v/>
      </c>
      <c r="G18" s="126" t="str">
        <f t="shared" si="5"/>
        <v/>
      </c>
      <c r="H18" s="126" t="str">
        <f t="shared" si="5"/>
        <v/>
      </c>
      <c r="I18" s="126" t="str">
        <f t="shared" si="5"/>
        <v/>
      </c>
      <c r="J18" s="126" t="str">
        <f t="shared" si="5"/>
        <v/>
      </c>
      <c r="K18" s="126" t="str">
        <f t="shared" si="5"/>
        <v/>
      </c>
      <c r="L18" s="126" t="str">
        <f t="shared" si="5"/>
        <v/>
      </c>
      <c r="M18" s="126" t="str">
        <f t="shared" si="5"/>
        <v/>
      </c>
      <c r="N18" s="32"/>
      <c r="O18" s="31"/>
      <c r="P18" s="23">
        <v>1</v>
      </c>
      <c r="Q18" s="20"/>
      <c r="R18" s="13" t="s">
        <v>54</v>
      </c>
      <c r="S18" s="13"/>
      <c r="T18" s="13"/>
      <c r="U18" s="13"/>
      <c r="V18" s="13"/>
      <c r="W18" s="13"/>
      <c r="X18" s="13" t="s">
        <v>46</v>
      </c>
      <c r="Y18" s="13"/>
      <c r="Z18" s="13"/>
      <c r="AA18" s="13"/>
      <c r="AB18" s="13"/>
      <c r="AC18" s="13"/>
      <c r="AD18" s="13">
        <v>17</v>
      </c>
      <c r="AE18" s="13">
        <v>2</v>
      </c>
      <c r="AF18" s="20">
        <f t="shared" si="0"/>
        <v>0</v>
      </c>
    </row>
    <row r="19" spans="1:32" ht="15.75" hidden="1" x14ac:dyDescent="0.25">
      <c r="B19" s="119"/>
      <c r="C19" s="125" t="s">
        <v>15</v>
      </c>
      <c r="D19" s="126" t="str">
        <f>IF(ISERROR(D16+D18),"",(D16+D18))</f>
        <v/>
      </c>
      <c r="E19" s="126" t="str">
        <f t="shared" ref="E19:M19" si="6">IF(ISERROR(E16+E18),"",(E16+E18))</f>
        <v/>
      </c>
      <c r="F19" s="126" t="str">
        <f t="shared" si="6"/>
        <v/>
      </c>
      <c r="G19" s="126" t="str">
        <f t="shared" si="6"/>
        <v/>
      </c>
      <c r="H19" s="126" t="str">
        <f t="shared" si="6"/>
        <v/>
      </c>
      <c r="I19" s="126" t="str">
        <f t="shared" si="6"/>
        <v/>
      </c>
      <c r="J19" s="126" t="str">
        <f t="shared" si="6"/>
        <v/>
      </c>
      <c r="K19" s="126" t="str">
        <f t="shared" si="6"/>
        <v/>
      </c>
      <c r="L19" s="126" t="str">
        <f t="shared" si="6"/>
        <v/>
      </c>
      <c r="M19" s="126" t="str">
        <f t="shared" si="6"/>
        <v/>
      </c>
      <c r="N19" s="32"/>
      <c r="O19" s="31"/>
      <c r="P19" s="23">
        <v>1</v>
      </c>
      <c r="Q19" s="20"/>
      <c r="R19" s="13" t="s">
        <v>55</v>
      </c>
      <c r="S19" s="13"/>
      <c r="T19" s="13"/>
      <c r="U19" s="13"/>
      <c r="V19" s="13"/>
      <c r="W19" s="13"/>
      <c r="X19" s="13" t="s">
        <v>42</v>
      </c>
      <c r="Y19" s="13"/>
      <c r="Z19" s="13"/>
      <c r="AA19" s="13"/>
      <c r="AB19" s="13"/>
      <c r="AC19" s="13"/>
      <c r="AD19" s="13">
        <v>18</v>
      </c>
      <c r="AE19" s="13">
        <v>1</v>
      </c>
      <c r="AF19" s="20">
        <f t="shared" si="0"/>
        <v>0</v>
      </c>
    </row>
    <row r="20" spans="1:32" ht="15.75" hidden="1" x14ac:dyDescent="0.25">
      <c r="B20" s="119"/>
      <c r="C20" s="125" t="s">
        <v>14</v>
      </c>
      <c r="D20" s="127">
        <f>IF($D$12="",0,IF(ISERROR(30/D19),0,(30/D19)))</f>
        <v>0</v>
      </c>
      <c r="E20" s="127">
        <f t="shared" ref="E20:M20" si="7">IF($D$12="",0,IF(ISERROR(30/E19),0,(30/E19)))</f>
        <v>0</v>
      </c>
      <c r="F20" s="127">
        <f t="shared" si="7"/>
        <v>0</v>
      </c>
      <c r="G20" s="127">
        <f t="shared" si="7"/>
        <v>0</v>
      </c>
      <c r="H20" s="127">
        <f t="shared" si="7"/>
        <v>0</v>
      </c>
      <c r="I20" s="127">
        <f t="shared" si="7"/>
        <v>0</v>
      </c>
      <c r="J20" s="127">
        <f t="shared" si="7"/>
        <v>0</v>
      </c>
      <c r="K20" s="127">
        <f t="shared" si="7"/>
        <v>0</v>
      </c>
      <c r="L20" s="127">
        <f t="shared" si="7"/>
        <v>0</v>
      </c>
      <c r="M20" s="127">
        <f t="shared" si="7"/>
        <v>0</v>
      </c>
      <c r="N20" s="33"/>
      <c r="O20" s="34"/>
      <c r="P20" s="23">
        <v>1</v>
      </c>
      <c r="Q20" s="30"/>
      <c r="R20" s="13" t="s">
        <v>56</v>
      </c>
      <c r="S20" s="13"/>
      <c r="T20" s="13"/>
      <c r="U20" s="13"/>
      <c r="V20" s="13"/>
      <c r="W20" s="13"/>
      <c r="X20" s="13" t="s">
        <v>49</v>
      </c>
      <c r="Y20" s="13"/>
      <c r="Z20" s="13"/>
      <c r="AA20" s="13"/>
      <c r="AB20" s="13"/>
      <c r="AC20" s="13"/>
      <c r="AD20" s="13">
        <v>19</v>
      </c>
      <c r="AE20" s="13">
        <v>2</v>
      </c>
      <c r="AF20" s="20">
        <f t="shared" si="0"/>
        <v>0</v>
      </c>
    </row>
    <row r="21" spans="1:32" ht="15.75" x14ac:dyDescent="0.25">
      <c r="B21" s="119"/>
      <c r="C21" s="128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35"/>
      <c r="O21" s="36"/>
      <c r="P21" s="23">
        <f>IF(nodeselection=21,1,IF(nodeselection&gt;=1,0,1))</f>
        <v>0</v>
      </c>
      <c r="Q21" s="30"/>
      <c r="R21" s="13" t="s">
        <v>57</v>
      </c>
      <c r="S21" s="13"/>
      <c r="T21" s="13"/>
      <c r="U21" s="13"/>
      <c r="V21" s="13"/>
      <c r="W21" s="13"/>
      <c r="X21" s="13" t="s">
        <v>54</v>
      </c>
      <c r="Y21" s="13"/>
      <c r="Z21" s="13"/>
      <c r="AA21" s="13"/>
      <c r="AB21" s="13"/>
      <c r="AC21" s="13"/>
      <c r="AD21" s="13">
        <v>20</v>
      </c>
      <c r="AE21" s="13">
        <v>4</v>
      </c>
      <c r="AF21" s="20">
        <f t="shared" si="0"/>
        <v>0</v>
      </c>
    </row>
    <row r="22" spans="1:32" ht="15.75" hidden="1" x14ac:dyDescent="0.25">
      <c r="B22" s="119"/>
      <c r="C22" s="123" t="s">
        <v>82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25"/>
      <c r="O22" s="26"/>
      <c r="P22" s="23">
        <f>IF(nodeselection=21,1,IF(nodeselection&gt;=2,0,1))</f>
        <v>1</v>
      </c>
      <c r="Q22" s="30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20">
        <f>SUM(AF3:AF21)</f>
        <v>0</v>
      </c>
    </row>
    <row r="23" spans="1:32" ht="15.75" hidden="1" x14ac:dyDescent="0.25">
      <c r="B23" s="119"/>
      <c r="C23" s="108" t="s">
        <v>78</v>
      </c>
      <c r="D23" s="117"/>
      <c r="E23" s="130"/>
      <c r="F23" s="130"/>
      <c r="G23" s="130"/>
      <c r="H23" s="130"/>
      <c r="I23" s="130"/>
      <c r="J23" s="130"/>
      <c r="K23" s="130"/>
      <c r="L23" s="130"/>
      <c r="M23" s="130"/>
      <c r="N23" s="25"/>
      <c r="O23" s="26"/>
      <c r="P23" s="23">
        <f>IF(nodeselection=21,1,IF(nodeselection&gt;=2,0,1))</f>
        <v>1</v>
      </c>
      <c r="Q23" s="30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2" ht="15.75" hidden="1" x14ac:dyDescent="0.25">
      <c r="A24" s="39">
        <f>IF(D23=$Q$11,650,1000)</f>
        <v>1000</v>
      </c>
      <c r="B24" s="119"/>
      <c r="C24" s="108" t="s">
        <v>79</v>
      </c>
      <c r="D24" s="117"/>
      <c r="E24" s="130"/>
      <c r="F24" s="130"/>
      <c r="G24" s="130"/>
      <c r="H24" s="130"/>
      <c r="I24" s="130"/>
      <c r="J24" s="130"/>
      <c r="K24" s="130"/>
      <c r="L24" s="130"/>
      <c r="M24" s="130"/>
      <c r="N24" s="37"/>
      <c r="O24" s="28"/>
      <c r="P24" s="23">
        <f>IF(nodeselection=21,1,IF(nodeselection&gt;=2,0,1))</f>
        <v>1</v>
      </c>
      <c r="Q24" s="30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2" ht="15.75" hidden="1" x14ac:dyDescent="0.25">
      <c r="B25" s="119"/>
      <c r="C25" s="108"/>
      <c r="D25" s="109" t="s">
        <v>1</v>
      </c>
      <c r="E25" s="109" t="s">
        <v>2</v>
      </c>
      <c r="F25" s="109" t="s">
        <v>3</v>
      </c>
      <c r="G25" s="109" t="s">
        <v>4</v>
      </c>
      <c r="H25" s="109" t="s">
        <v>5</v>
      </c>
      <c r="I25" s="109" t="s">
        <v>6</v>
      </c>
      <c r="J25" s="109" t="s">
        <v>7</v>
      </c>
      <c r="K25" s="109" t="s">
        <v>8</v>
      </c>
      <c r="L25" s="109" t="s">
        <v>9</v>
      </c>
      <c r="M25" s="109" t="s">
        <v>10</v>
      </c>
      <c r="N25" s="37"/>
      <c r="O25" s="28"/>
      <c r="P25" s="23">
        <f>IF(nodeselection=21,1,IF(nodeselection&gt;=2,0,1))</f>
        <v>1</v>
      </c>
      <c r="Q25" s="30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2" ht="15.75" hidden="1" x14ac:dyDescent="0.25">
      <c r="B26" s="119"/>
      <c r="C26" s="108" t="s">
        <v>80</v>
      </c>
      <c r="D26" s="117"/>
      <c r="E26" s="117"/>
      <c r="F26" s="118"/>
      <c r="G26" s="118"/>
      <c r="H26" s="118"/>
      <c r="I26" s="118"/>
      <c r="J26" s="118"/>
      <c r="K26" s="118"/>
      <c r="L26" s="118"/>
      <c r="M26" s="118"/>
      <c r="N26" s="37"/>
      <c r="O26" s="28"/>
      <c r="P26" s="23">
        <f>IF(nodeselection=21,1,IF(nodeselection&gt;=2,0,1))</f>
        <v>1</v>
      </c>
      <c r="Q26" s="38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2" ht="15.75" hidden="1" x14ac:dyDescent="0.25">
      <c r="B27" s="119"/>
      <c r="C27" s="125" t="s">
        <v>12</v>
      </c>
      <c r="D27" s="126" t="b">
        <f t="shared" ref="D27:M27" si="8">IF($D$23="Bus",2,+IF($D$23="Zug",0.75))</f>
        <v>0</v>
      </c>
      <c r="E27" s="126" t="b">
        <f t="shared" si="8"/>
        <v>0</v>
      </c>
      <c r="F27" s="126" t="b">
        <f t="shared" si="8"/>
        <v>0</v>
      </c>
      <c r="G27" s="126" t="b">
        <f t="shared" si="8"/>
        <v>0</v>
      </c>
      <c r="H27" s="126" t="b">
        <f t="shared" si="8"/>
        <v>0</v>
      </c>
      <c r="I27" s="126" t="b">
        <f t="shared" si="8"/>
        <v>0</v>
      </c>
      <c r="J27" s="126" t="b">
        <f t="shared" si="8"/>
        <v>0</v>
      </c>
      <c r="K27" s="126" t="b">
        <f t="shared" si="8"/>
        <v>0</v>
      </c>
      <c r="L27" s="126" t="b">
        <f t="shared" si="8"/>
        <v>0</v>
      </c>
      <c r="M27" s="126" t="b">
        <f t="shared" si="8"/>
        <v>0</v>
      </c>
      <c r="N27" s="32"/>
      <c r="O27" s="31"/>
      <c r="P27" s="23">
        <v>1</v>
      </c>
      <c r="Q27" s="38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2" ht="15.75" hidden="1" x14ac:dyDescent="0.25">
      <c r="B28" s="119"/>
      <c r="C28" s="125" t="s">
        <v>0</v>
      </c>
      <c r="D28" s="126">
        <f>$D$24/80</f>
        <v>0</v>
      </c>
      <c r="E28" s="126">
        <f t="shared" ref="E28:L28" si="9">$D$24/80</f>
        <v>0</v>
      </c>
      <c r="F28" s="126">
        <f t="shared" si="9"/>
        <v>0</v>
      </c>
      <c r="G28" s="126">
        <f t="shared" si="9"/>
        <v>0</v>
      </c>
      <c r="H28" s="126">
        <f t="shared" si="9"/>
        <v>0</v>
      </c>
      <c r="I28" s="126">
        <f t="shared" si="9"/>
        <v>0</v>
      </c>
      <c r="J28" s="126">
        <f t="shared" si="9"/>
        <v>0</v>
      </c>
      <c r="K28" s="126">
        <f t="shared" si="9"/>
        <v>0</v>
      </c>
      <c r="L28" s="126">
        <f t="shared" si="9"/>
        <v>0</v>
      </c>
      <c r="M28" s="126">
        <f>$D$24/80</f>
        <v>0</v>
      </c>
      <c r="N28" s="32"/>
      <c r="O28" s="31"/>
      <c r="P28" s="23">
        <v>1</v>
      </c>
      <c r="R28" s="40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2" ht="15.75" hidden="1" x14ac:dyDescent="0.25">
      <c r="B29" s="119"/>
      <c r="C29" s="125" t="s">
        <v>13</v>
      </c>
      <c r="D29" s="126" t="str">
        <f>IF(ISERROR(0.5*(60/D26)),"",0.5*(60/D26))</f>
        <v/>
      </c>
      <c r="E29" s="126" t="str">
        <f t="shared" ref="E29:M29" si="10">IF(ISERROR(0.5*(60/E26)),"",0.5*(60/E26))</f>
        <v/>
      </c>
      <c r="F29" s="126" t="str">
        <f t="shared" si="10"/>
        <v/>
      </c>
      <c r="G29" s="126" t="str">
        <f t="shared" si="10"/>
        <v/>
      </c>
      <c r="H29" s="126" t="str">
        <f t="shared" si="10"/>
        <v/>
      </c>
      <c r="I29" s="126" t="str">
        <f t="shared" si="10"/>
        <v/>
      </c>
      <c r="J29" s="126" t="str">
        <f t="shared" si="10"/>
        <v/>
      </c>
      <c r="K29" s="126" t="str">
        <f t="shared" si="10"/>
        <v/>
      </c>
      <c r="L29" s="126" t="str">
        <f t="shared" si="10"/>
        <v/>
      </c>
      <c r="M29" s="126" t="str">
        <f t="shared" si="10"/>
        <v/>
      </c>
      <c r="N29" s="32"/>
      <c r="O29" s="31"/>
      <c r="P29" s="23">
        <v>1</v>
      </c>
      <c r="Q29" s="30"/>
      <c r="R29" s="30" t="s">
        <v>35</v>
      </c>
    </row>
    <row r="30" spans="1:32" ht="15.75" hidden="1" x14ac:dyDescent="0.25">
      <c r="B30" s="119"/>
      <c r="C30" s="125" t="s">
        <v>11</v>
      </c>
      <c r="D30" s="126" t="str">
        <f>IF(ISERROR(D29+D27),"",D29+D27)</f>
        <v/>
      </c>
      <c r="E30" s="126" t="str">
        <f t="shared" ref="E30:M30" si="11">IF(ISERROR(E29+E27),"",E29+E27)</f>
        <v/>
      </c>
      <c r="F30" s="126" t="str">
        <f t="shared" si="11"/>
        <v/>
      </c>
      <c r="G30" s="126" t="str">
        <f t="shared" si="11"/>
        <v/>
      </c>
      <c r="H30" s="126" t="str">
        <f t="shared" si="11"/>
        <v/>
      </c>
      <c r="I30" s="126" t="str">
        <f t="shared" si="11"/>
        <v/>
      </c>
      <c r="J30" s="126" t="str">
        <f t="shared" si="11"/>
        <v/>
      </c>
      <c r="K30" s="126" t="str">
        <f t="shared" si="11"/>
        <v/>
      </c>
      <c r="L30" s="126" t="str">
        <f t="shared" si="11"/>
        <v/>
      </c>
      <c r="M30" s="126" t="str">
        <f t="shared" si="11"/>
        <v/>
      </c>
      <c r="N30" s="32"/>
      <c r="O30" s="31"/>
      <c r="P30" s="23">
        <v>1</v>
      </c>
      <c r="Q30" s="30">
        <v>1</v>
      </c>
      <c r="R30" s="41"/>
    </row>
    <row r="31" spans="1:32" ht="15.75" hidden="1" x14ac:dyDescent="0.25">
      <c r="B31" s="119"/>
      <c r="C31" s="125" t="s">
        <v>15</v>
      </c>
      <c r="D31" s="126" t="str">
        <f>IF(ISERROR(D28+D30),"",D28+D30)</f>
        <v/>
      </c>
      <c r="E31" s="126" t="str">
        <f t="shared" ref="E31:M31" si="12">IF(ISERROR(E28+E30),"",E28+E30)</f>
        <v/>
      </c>
      <c r="F31" s="126" t="str">
        <f t="shared" si="12"/>
        <v/>
      </c>
      <c r="G31" s="126" t="str">
        <f t="shared" si="12"/>
        <v/>
      </c>
      <c r="H31" s="126" t="str">
        <f t="shared" si="12"/>
        <v/>
      </c>
      <c r="I31" s="126" t="str">
        <f t="shared" si="12"/>
        <v/>
      </c>
      <c r="J31" s="126" t="str">
        <f t="shared" si="12"/>
        <v/>
      </c>
      <c r="K31" s="126" t="str">
        <f t="shared" si="12"/>
        <v/>
      </c>
      <c r="L31" s="126" t="str">
        <f t="shared" si="12"/>
        <v/>
      </c>
      <c r="M31" s="126" t="str">
        <f t="shared" si="12"/>
        <v/>
      </c>
      <c r="N31" s="32"/>
      <c r="O31" s="31"/>
      <c r="P31" s="23">
        <v>1</v>
      </c>
      <c r="Q31" s="30">
        <v>2</v>
      </c>
      <c r="R31" s="41"/>
    </row>
    <row r="32" spans="1:32" ht="15.75" hidden="1" x14ac:dyDescent="0.25">
      <c r="B32" s="119"/>
      <c r="C32" s="125" t="s">
        <v>14</v>
      </c>
      <c r="D32" s="127">
        <f>IF($D$24="",0,IF(ISERROR(30/D31),0,(30/D31)))</f>
        <v>0</v>
      </c>
      <c r="E32" s="127">
        <f t="shared" ref="E32:M32" si="13">IF($D$24="",0,IF(ISERROR(30/E31),0,(30/E31)))</f>
        <v>0</v>
      </c>
      <c r="F32" s="127">
        <f t="shared" si="13"/>
        <v>0</v>
      </c>
      <c r="G32" s="127">
        <f t="shared" si="13"/>
        <v>0</v>
      </c>
      <c r="H32" s="127">
        <f t="shared" si="13"/>
        <v>0</v>
      </c>
      <c r="I32" s="127">
        <f t="shared" si="13"/>
        <v>0</v>
      </c>
      <c r="J32" s="127">
        <f t="shared" si="13"/>
        <v>0</v>
      </c>
      <c r="K32" s="127">
        <f t="shared" si="13"/>
        <v>0</v>
      </c>
      <c r="L32" s="127">
        <f t="shared" si="13"/>
        <v>0</v>
      </c>
      <c r="M32" s="127">
        <f t="shared" si="13"/>
        <v>0</v>
      </c>
      <c r="N32" s="33"/>
      <c r="O32" s="34"/>
      <c r="P32" s="23">
        <v>1</v>
      </c>
      <c r="Q32" s="30">
        <v>3</v>
      </c>
      <c r="R32" s="41"/>
    </row>
    <row r="33" spans="1:18" ht="15.75" hidden="1" x14ac:dyDescent="0.25">
      <c r="B33" s="119"/>
      <c r="C33" s="131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35"/>
      <c r="O33" s="36"/>
      <c r="P33" s="23">
        <f>IF(nodeselection=21,1,IF(nodeselection&gt;=2,0,1))</f>
        <v>1</v>
      </c>
      <c r="Q33" s="30">
        <v>4</v>
      </c>
      <c r="R33" s="41"/>
    </row>
    <row r="34" spans="1:18" ht="15.75" hidden="1" x14ac:dyDescent="0.25">
      <c r="B34" s="119"/>
      <c r="C34" s="123" t="s">
        <v>83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25"/>
      <c r="O34" s="26"/>
      <c r="P34" s="23">
        <f>IF(nodeselection=21,1,IF(nodeselection&gt;=3,0,1))</f>
        <v>1</v>
      </c>
      <c r="Q34" s="30">
        <v>5</v>
      </c>
      <c r="R34" s="41"/>
    </row>
    <row r="35" spans="1:18" ht="15.75" hidden="1" x14ac:dyDescent="0.25">
      <c r="B35" s="119"/>
      <c r="C35" s="108" t="s">
        <v>78</v>
      </c>
      <c r="D35" s="117"/>
      <c r="E35" s="130"/>
      <c r="F35" s="130"/>
      <c r="G35" s="130"/>
      <c r="H35" s="130"/>
      <c r="I35" s="130"/>
      <c r="J35" s="130"/>
      <c r="K35" s="130"/>
      <c r="L35" s="130"/>
      <c r="M35" s="130"/>
      <c r="N35" s="25"/>
      <c r="O35" s="26"/>
      <c r="P35" s="23">
        <f>IF(nodeselection=21,1,IF(nodeselection&gt;=3,0,1))</f>
        <v>1</v>
      </c>
      <c r="Q35" s="30">
        <v>6</v>
      </c>
      <c r="R35" s="41"/>
    </row>
    <row r="36" spans="1:18" ht="15.75" hidden="1" x14ac:dyDescent="0.25">
      <c r="A36" s="39">
        <f>IF(D35=$Q$11,650,1000)</f>
        <v>1000</v>
      </c>
      <c r="B36" s="119"/>
      <c r="C36" s="108" t="s">
        <v>79</v>
      </c>
      <c r="D36" s="117"/>
      <c r="E36" s="130"/>
      <c r="F36" s="130"/>
      <c r="G36" s="130"/>
      <c r="H36" s="130"/>
      <c r="I36" s="130"/>
      <c r="J36" s="130"/>
      <c r="K36" s="130"/>
      <c r="L36" s="130"/>
      <c r="M36" s="130"/>
      <c r="N36" s="37"/>
      <c r="O36" s="28"/>
      <c r="P36" s="23">
        <f>IF(nodeselection=21,1,IF(nodeselection&gt;=3,0,1))</f>
        <v>1</v>
      </c>
      <c r="Q36" s="30">
        <v>7</v>
      </c>
      <c r="R36" s="41"/>
    </row>
    <row r="37" spans="1:18" ht="15.75" hidden="1" x14ac:dyDescent="0.25">
      <c r="B37" s="119"/>
      <c r="C37" s="108"/>
      <c r="D37" s="109" t="s">
        <v>1</v>
      </c>
      <c r="E37" s="109" t="s">
        <v>2</v>
      </c>
      <c r="F37" s="109" t="s">
        <v>3</v>
      </c>
      <c r="G37" s="109" t="s">
        <v>4</v>
      </c>
      <c r="H37" s="109" t="s">
        <v>5</v>
      </c>
      <c r="I37" s="109" t="s">
        <v>6</v>
      </c>
      <c r="J37" s="109" t="s">
        <v>7</v>
      </c>
      <c r="K37" s="109" t="s">
        <v>8</v>
      </c>
      <c r="L37" s="109" t="s">
        <v>9</v>
      </c>
      <c r="M37" s="109" t="s">
        <v>10</v>
      </c>
      <c r="N37" s="37"/>
      <c r="O37" s="28"/>
      <c r="P37" s="23">
        <f>IF(nodeselection=21,1,IF(nodeselection&gt;=3,0,1))</f>
        <v>1</v>
      </c>
      <c r="Q37" s="30">
        <v>8</v>
      </c>
      <c r="R37" s="41"/>
    </row>
    <row r="38" spans="1:18" ht="15.75" hidden="1" x14ac:dyDescent="0.25">
      <c r="B38" s="119"/>
      <c r="C38" s="108" t="s">
        <v>80</v>
      </c>
      <c r="D38" s="117"/>
      <c r="E38" s="117"/>
      <c r="F38" s="118"/>
      <c r="G38" s="118"/>
      <c r="H38" s="118"/>
      <c r="I38" s="118"/>
      <c r="J38" s="118"/>
      <c r="K38" s="118"/>
      <c r="L38" s="118"/>
      <c r="M38" s="118"/>
      <c r="N38" s="37"/>
      <c r="O38" s="28"/>
      <c r="P38" s="23">
        <f>IF(nodeselection=21,1,IF(nodeselection&gt;=3,0,1))</f>
        <v>1</v>
      </c>
      <c r="Q38" s="30">
        <v>9</v>
      </c>
      <c r="R38" s="41"/>
    </row>
    <row r="39" spans="1:18" ht="15.75" hidden="1" x14ac:dyDescent="0.25">
      <c r="B39" s="119"/>
      <c r="C39" s="125" t="s">
        <v>12</v>
      </c>
      <c r="D39" s="126" t="b">
        <f t="shared" ref="D39:M39" si="14">IF($D$35="Bus",2,+IF($D$35="Zug",0.75))</f>
        <v>0</v>
      </c>
      <c r="E39" s="126" t="b">
        <f t="shared" si="14"/>
        <v>0</v>
      </c>
      <c r="F39" s="126" t="b">
        <f t="shared" si="14"/>
        <v>0</v>
      </c>
      <c r="G39" s="126" t="b">
        <f t="shared" si="14"/>
        <v>0</v>
      </c>
      <c r="H39" s="126" t="b">
        <f t="shared" si="14"/>
        <v>0</v>
      </c>
      <c r="I39" s="126" t="b">
        <f t="shared" si="14"/>
        <v>0</v>
      </c>
      <c r="J39" s="126" t="b">
        <f t="shared" si="14"/>
        <v>0</v>
      </c>
      <c r="K39" s="126" t="b">
        <f t="shared" si="14"/>
        <v>0</v>
      </c>
      <c r="L39" s="126" t="b">
        <f t="shared" si="14"/>
        <v>0</v>
      </c>
      <c r="M39" s="126" t="b">
        <f t="shared" si="14"/>
        <v>0</v>
      </c>
      <c r="N39" s="32"/>
      <c r="O39" s="31"/>
      <c r="P39" s="23">
        <v>1</v>
      </c>
      <c r="Q39" s="30">
        <v>10</v>
      </c>
      <c r="R39" s="41"/>
    </row>
    <row r="40" spans="1:18" ht="15.75" hidden="1" x14ac:dyDescent="0.25">
      <c r="B40" s="119"/>
      <c r="C40" s="125" t="s">
        <v>0</v>
      </c>
      <c r="D40" s="126">
        <f>$D$36/80</f>
        <v>0</v>
      </c>
      <c r="E40" s="126">
        <f t="shared" ref="E40:L40" si="15">$D$36/80</f>
        <v>0</v>
      </c>
      <c r="F40" s="126">
        <f t="shared" si="15"/>
        <v>0</v>
      </c>
      <c r="G40" s="126">
        <f t="shared" si="15"/>
        <v>0</v>
      </c>
      <c r="H40" s="126">
        <f t="shared" si="15"/>
        <v>0</v>
      </c>
      <c r="I40" s="126">
        <f t="shared" si="15"/>
        <v>0</v>
      </c>
      <c r="J40" s="126">
        <f t="shared" si="15"/>
        <v>0</v>
      </c>
      <c r="K40" s="126">
        <f t="shared" si="15"/>
        <v>0</v>
      </c>
      <c r="L40" s="126">
        <f t="shared" si="15"/>
        <v>0</v>
      </c>
      <c r="M40" s="126">
        <f>$D$36/80</f>
        <v>0</v>
      </c>
      <c r="N40" s="32"/>
      <c r="O40" s="31"/>
      <c r="P40" s="23">
        <v>1</v>
      </c>
      <c r="Q40" s="30">
        <v>11</v>
      </c>
      <c r="R40" s="41"/>
    </row>
    <row r="41" spans="1:18" ht="15.75" hidden="1" x14ac:dyDescent="0.25">
      <c r="B41" s="119"/>
      <c r="C41" s="125" t="s">
        <v>13</v>
      </c>
      <c r="D41" s="126" t="str">
        <f>IF(ISERROR(0.5*(60/D38)),"",0.5*(60/D38))</f>
        <v/>
      </c>
      <c r="E41" s="126" t="str">
        <f t="shared" ref="E41:M41" si="16">IF(ISERROR(0.5*(60/E38)),"",0.5*(60/E38))</f>
        <v/>
      </c>
      <c r="F41" s="126" t="str">
        <f t="shared" si="16"/>
        <v/>
      </c>
      <c r="G41" s="126" t="str">
        <f t="shared" si="16"/>
        <v/>
      </c>
      <c r="H41" s="126" t="str">
        <f t="shared" si="16"/>
        <v/>
      </c>
      <c r="I41" s="126" t="str">
        <f t="shared" si="16"/>
        <v/>
      </c>
      <c r="J41" s="126" t="str">
        <f t="shared" si="16"/>
        <v/>
      </c>
      <c r="K41" s="126" t="str">
        <f t="shared" si="16"/>
        <v/>
      </c>
      <c r="L41" s="126" t="str">
        <f t="shared" si="16"/>
        <v/>
      </c>
      <c r="M41" s="126" t="str">
        <f t="shared" si="16"/>
        <v/>
      </c>
      <c r="N41" s="32"/>
      <c r="O41" s="31"/>
      <c r="P41" s="23">
        <v>1</v>
      </c>
      <c r="Q41" s="30">
        <v>12</v>
      </c>
      <c r="R41" s="41"/>
    </row>
    <row r="42" spans="1:18" ht="15.75" hidden="1" x14ac:dyDescent="0.25">
      <c r="B42" s="119"/>
      <c r="C42" s="125" t="s">
        <v>11</v>
      </c>
      <c r="D42" s="126" t="str">
        <f>IF(ISERROR(D41+D39),"",D41+D39)</f>
        <v/>
      </c>
      <c r="E42" s="126" t="str">
        <f t="shared" ref="E42:M42" si="17">IF(ISERROR(E41+E39),"",E41+E39)</f>
        <v/>
      </c>
      <c r="F42" s="126" t="str">
        <f t="shared" si="17"/>
        <v/>
      </c>
      <c r="G42" s="126" t="str">
        <f t="shared" si="17"/>
        <v/>
      </c>
      <c r="H42" s="126" t="str">
        <f t="shared" si="17"/>
        <v/>
      </c>
      <c r="I42" s="126" t="str">
        <f t="shared" si="17"/>
        <v/>
      </c>
      <c r="J42" s="126" t="str">
        <f t="shared" si="17"/>
        <v/>
      </c>
      <c r="K42" s="126" t="str">
        <f t="shared" si="17"/>
        <v/>
      </c>
      <c r="L42" s="126" t="str">
        <f t="shared" si="17"/>
        <v/>
      </c>
      <c r="M42" s="126" t="str">
        <f t="shared" si="17"/>
        <v/>
      </c>
      <c r="N42" s="32"/>
      <c r="O42" s="31"/>
      <c r="P42" s="23">
        <v>1</v>
      </c>
      <c r="Q42" s="30">
        <v>13</v>
      </c>
      <c r="R42" s="41"/>
    </row>
    <row r="43" spans="1:18" ht="15.75" hidden="1" x14ac:dyDescent="0.25">
      <c r="B43" s="119"/>
      <c r="C43" s="125" t="s">
        <v>15</v>
      </c>
      <c r="D43" s="126" t="str">
        <f>IF(ISERROR(D40+D42),"",D40+D42)</f>
        <v/>
      </c>
      <c r="E43" s="126" t="str">
        <f t="shared" ref="E43:M43" si="18">IF(ISERROR(E40+E42),"",E40+E42)</f>
        <v/>
      </c>
      <c r="F43" s="126" t="str">
        <f t="shared" si="18"/>
        <v/>
      </c>
      <c r="G43" s="126" t="str">
        <f t="shared" si="18"/>
        <v/>
      </c>
      <c r="H43" s="126" t="str">
        <f t="shared" si="18"/>
        <v/>
      </c>
      <c r="I43" s="126" t="str">
        <f t="shared" si="18"/>
        <v/>
      </c>
      <c r="J43" s="126" t="str">
        <f t="shared" si="18"/>
        <v/>
      </c>
      <c r="K43" s="126" t="str">
        <f t="shared" si="18"/>
        <v/>
      </c>
      <c r="L43" s="126" t="str">
        <f t="shared" si="18"/>
        <v/>
      </c>
      <c r="M43" s="126" t="str">
        <f t="shared" si="18"/>
        <v/>
      </c>
      <c r="N43" s="32"/>
      <c r="O43" s="31"/>
      <c r="P43" s="23">
        <v>1</v>
      </c>
      <c r="Q43" s="30">
        <v>14</v>
      </c>
      <c r="R43" s="41"/>
    </row>
    <row r="44" spans="1:18" ht="15.75" hidden="1" x14ac:dyDescent="0.25">
      <c r="B44" s="119"/>
      <c r="C44" s="125" t="s">
        <v>14</v>
      </c>
      <c r="D44" s="127">
        <f>IF($D$36="",0,IF(ISERROR(30/D43),0,(30/D43)))</f>
        <v>0</v>
      </c>
      <c r="E44" s="127">
        <f t="shared" ref="E44:M44" si="19">IF($D$36="",0,IF(ISERROR(30/E43),0,(30/E43)))</f>
        <v>0</v>
      </c>
      <c r="F44" s="127">
        <f t="shared" si="19"/>
        <v>0</v>
      </c>
      <c r="G44" s="127">
        <f t="shared" si="19"/>
        <v>0</v>
      </c>
      <c r="H44" s="127">
        <f t="shared" si="19"/>
        <v>0</v>
      </c>
      <c r="I44" s="127">
        <f t="shared" si="19"/>
        <v>0</v>
      </c>
      <c r="J44" s="127">
        <f t="shared" si="19"/>
        <v>0</v>
      </c>
      <c r="K44" s="127">
        <f t="shared" si="19"/>
        <v>0</v>
      </c>
      <c r="L44" s="127">
        <f t="shared" si="19"/>
        <v>0</v>
      </c>
      <c r="M44" s="127">
        <f t="shared" si="19"/>
        <v>0</v>
      </c>
      <c r="N44" s="33"/>
      <c r="O44" s="34"/>
      <c r="P44" s="23">
        <v>1</v>
      </c>
      <c r="Q44" s="30">
        <v>15</v>
      </c>
      <c r="R44" s="41"/>
    </row>
    <row r="45" spans="1:18" ht="15.75" hidden="1" x14ac:dyDescent="0.25">
      <c r="B45" s="119"/>
      <c r="C45" s="128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35"/>
      <c r="O45" s="36"/>
      <c r="P45" s="23">
        <f>IF(nodeselection=21,1,IF(nodeselection&gt;=3,0,1))</f>
        <v>1</v>
      </c>
      <c r="Q45" s="30">
        <v>16</v>
      </c>
      <c r="R45" s="41"/>
    </row>
    <row r="46" spans="1:18" ht="15.75" hidden="1" x14ac:dyDescent="0.25">
      <c r="B46" s="119"/>
      <c r="C46" s="123" t="s">
        <v>84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25"/>
      <c r="O46" s="26"/>
      <c r="P46" s="23">
        <f>IF(nodeselection=21,1,IF(nodeselection&gt;=4,0,1))</f>
        <v>1</v>
      </c>
      <c r="Q46" s="30">
        <v>17</v>
      </c>
      <c r="R46" s="41"/>
    </row>
    <row r="47" spans="1:18" ht="15.75" hidden="1" x14ac:dyDescent="0.25">
      <c r="B47" s="119"/>
      <c r="C47" s="108" t="s">
        <v>78</v>
      </c>
      <c r="D47" s="117"/>
      <c r="E47" s="130"/>
      <c r="F47" s="130"/>
      <c r="G47" s="130"/>
      <c r="H47" s="130"/>
      <c r="I47" s="130"/>
      <c r="J47" s="130"/>
      <c r="K47" s="130"/>
      <c r="L47" s="130"/>
      <c r="M47" s="130"/>
      <c r="N47" s="25"/>
      <c r="O47" s="26"/>
      <c r="P47" s="23">
        <f>IF(nodeselection=21,1,IF(nodeselection&gt;=4,0,1))</f>
        <v>1</v>
      </c>
      <c r="Q47" s="30">
        <v>18</v>
      </c>
    </row>
    <row r="48" spans="1:18" ht="15.75" hidden="1" x14ac:dyDescent="0.25">
      <c r="A48" s="39">
        <f>IF(D47=$Q$11,650,1000)</f>
        <v>1000</v>
      </c>
      <c r="B48" s="119"/>
      <c r="C48" s="108" t="s">
        <v>79</v>
      </c>
      <c r="D48" s="117"/>
      <c r="E48" s="130"/>
      <c r="F48" s="130"/>
      <c r="G48" s="130"/>
      <c r="H48" s="130"/>
      <c r="I48" s="130"/>
      <c r="J48" s="130"/>
      <c r="K48" s="130"/>
      <c r="L48" s="130"/>
      <c r="M48" s="130"/>
      <c r="N48" s="37"/>
      <c r="O48" s="28"/>
      <c r="P48" s="23">
        <f>IF(nodeselection=21,1,IF(nodeselection&gt;=4,0,1))</f>
        <v>1</v>
      </c>
      <c r="Q48" s="30">
        <v>19</v>
      </c>
    </row>
    <row r="49" spans="1:17" ht="15.75" hidden="1" x14ac:dyDescent="0.25">
      <c r="B49" s="119"/>
      <c r="C49" s="108"/>
      <c r="D49" s="109" t="s">
        <v>1</v>
      </c>
      <c r="E49" s="109" t="s">
        <v>2</v>
      </c>
      <c r="F49" s="109" t="s">
        <v>3</v>
      </c>
      <c r="G49" s="109" t="s">
        <v>4</v>
      </c>
      <c r="H49" s="109" t="s">
        <v>5</v>
      </c>
      <c r="I49" s="109" t="s">
        <v>6</v>
      </c>
      <c r="J49" s="109" t="s">
        <v>7</v>
      </c>
      <c r="K49" s="109" t="s">
        <v>8</v>
      </c>
      <c r="L49" s="109" t="s">
        <v>9</v>
      </c>
      <c r="M49" s="109" t="s">
        <v>10</v>
      </c>
      <c r="N49" s="37"/>
      <c r="O49" s="28"/>
      <c r="P49" s="23">
        <f>IF(nodeselection=21,1,IF(nodeselection&gt;=4,0,1))</f>
        <v>1</v>
      </c>
      <c r="Q49" s="30">
        <v>20</v>
      </c>
    </row>
    <row r="50" spans="1:17" ht="15.75" hidden="1" x14ac:dyDescent="0.25">
      <c r="B50" s="119"/>
      <c r="C50" s="108" t="s">
        <v>80</v>
      </c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37"/>
      <c r="O50" s="28"/>
      <c r="P50" s="23">
        <f>IF(nodeselection=21,1,IF(nodeselection&gt;=4,0,1))</f>
        <v>1</v>
      </c>
      <c r="Q50" s="19" t="s">
        <v>66</v>
      </c>
    </row>
    <row r="51" spans="1:17" ht="15.75" hidden="1" x14ac:dyDescent="0.25">
      <c r="B51" s="119"/>
      <c r="C51" s="125" t="s">
        <v>12</v>
      </c>
      <c r="D51" s="126" t="b">
        <f t="shared" ref="D51:M51" si="20">IF($D$47="Bus",2,+IF($D$47="Zug",0.75))</f>
        <v>0</v>
      </c>
      <c r="E51" s="126" t="b">
        <f t="shared" si="20"/>
        <v>0</v>
      </c>
      <c r="F51" s="126" t="b">
        <f t="shared" si="20"/>
        <v>0</v>
      </c>
      <c r="G51" s="126" t="b">
        <f t="shared" si="20"/>
        <v>0</v>
      </c>
      <c r="H51" s="126" t="b">
        <f t="shared" si="20"/>
        <v>0</v>
      </c>
      <c r="I51" s="126" t="b">
        <f t="shared" si="20"/>
        <v>0</v>
      </c>
      <c r="J51" s="126" t="b">
        <f t="shared" si="20"/>
        <v>0</v>
      </c>
      <c r="K51" s="126" t="b">
        <f t="shared" si="20"/>
        <v>0</v>
      </c>
      <c r="L51" s="126" t="b">
        <f t="shared" si="20"/>
        <v>0</v>
      </c>
      <c r="M51" s="126" t="b">
        <f t="shared" si="20"/>
        <v>0</v>
      </c>
      <c r="N51" s="32"/>
      <c r="O51" s="31"/>
      <c r="P51" s="23">
        <v>1</v>
      </c>
      <c r="Q51" s="30" t="s">
        <v>33</v>
      </c>
    </row>
    <row r="52" spans="1:17" ht="15.75" hidden="1" x14ac:dyDescent="0.25">
      <c r="B52" s="119"/>
      <c r="C52" s="125" t="s">
        <v>0</v>
      </c>
      <c r="D52" s="126">
        <f>$D$48/80</f>
        <v>0</v>
      </c>
      <c r="E52" s="126">
        <f t="shared" ref="E52:L52" si="21">$D$48/80</f>
        <v>0</v>
      </c>
      <c r="F52" s="126">
        <f t="shared" si="21"/>
        <v>0</v>
      </c>
      <c r="G52" s="126">
        <f t="shared" si="21"/>
        <v>0</v>
      </c>
      <c r="H52" s="126">
        <f t="shared" si="21"/>
        <v>0</v>
      </c>
      <c r="I52" s="126">
        <f t="shared" si="21"/>
        <v>0</v>
      </c>
      <c r="J52" s="126">
        <f t="shared" si="21"/>
        <v>0</v>
      </c>
      <c r="K52" s="126">
        <f t="shared" si="21"/>
        <v>0</v>
      </c>
      <c r="L52" s="126">
        <f t="shared" si="21"/>
        <v>0</v>
      </c>
      <c r="M52" s="126">
        <f>$D$48/80</f>
        <v>0</v>
      </c>
      <c r="N52" s="32"/>
      <c r="O52" s="31"/>
      <c r="P52" s="23">
        <v>1</v>
      </c>
      <c r="Q52" s="30" t="s">
        <v>107</v>
      </c>
    </row>
    <row r="53" spans="1:17" ht="15.75" hidden="1" x14ac:dyDescent="0.25">
      <c r="B53" s="119"/>
      <c r="C53" s="125" t="s">
        <v>13</v>
      </c>
      <c r="D53" s="126" t="str">
        <f>IF(ISERROR(0.5*(60/D50)),"",0.5*(60/D50))</f>
        <v/>
      </c>
      <c r="E53" s="126" t="str">
        <f t="shared" ref="E53:M53" si="22">IF(ISERROR(0.5*(60/E50)),"",0.5*(60/E50))</f>
        <v/>
      </c>
      <c r="F53" s="126" t="str">
        <f t="shared" si="22"/>
        <v/>
      </c>
      <c r="G53" s="126" t="str">
        <f t="shared" si="22"/>
        <v/>
      </c>
      <c r="H53" s="126" t="str">
        <f t="shared" si="22"/>
        <v/>
      </c>
      <c r="I53" s="126" t="str">
        <f t="shared" si="22"/>
        <v/>
      </c>
      <c r="J53" s="126" t="str">
        <f t="shared" si="22"/>
        <v/>
      </c>
      <c r="K53" s="126" t="str">
        <f t="shared" si="22"/>
        <v/>
      </c>
      <c r="L53" s="126" t="str">
        <f t="shared" si="22"/>
        <v/>
      </c>
      <c r="M53" s="126" t="str">
        <f t="shared" si="22"/>
        <v/>
      </c>
      <c r="N53" s="32"/>
      <c r="O53" s="31"/>
      <c r="P53" s="23">
        <v>1</v>
      </c>
      <c r="Q53" s="30" t="s">
        <v>108</v>
      </c>
    </row>
    <row r="54" spans="1:17" ht="15.75" hidden="1" x14ac:dyDescent="0.25">
      <c r="B54" s="119"/>
      <c r="C54" s="125" t="s">
        <v>11</v>
      </c>
      <c r="D54" s="126" t="str">
        <f>IF(ISERROR(D53+D51),"",D53+D51)</f>
        <v/>
      </c>
      <c r="E54" s="126" t="str">
        <f t="shared" ref="E54:M54" si="23">IF(ISERROR(E53+E51),"",E53+E51)</f>
        <v/>
      </c>
      <c r="F54" s="126" t="str">
        <f t="shared" si="23"/>
        <v/>
      </c>
      <c r="G54" s="126" t="str">
        <f t="shared" si="23"/>
        <v/>
      </c>
      <c r="H54" s="126" t="str">
        <f t="shared" si="23"/>
        <v/>
      </c>
      <c r="I54" s="126" t="str">
        <f t="shared" si="23"/>
        <v/>
      </c>
      <c r="J54" s="126" t="str">
        <f t="shared" si="23"/>
        <v/>
      </c>
      <c r="K54" s="126" t="str">
        <f t="shared" si="23"/>
        <v/>
      </c>
      <c r="L54" s="126" t="str">
        <f t="shared" si="23"/>
        <v/>
      </c>
      <c r="M54" s="126" t="str">
        <f t="shared" si="23"/>
        <v/>
      </c>
      <c r="N54" s="32"/>
      <c r="O54" s="31"/>
      <c r="P54" s="23">
        <v>1</v>
      </c>
      <c r="Q54" s="19"/>
    </row>
    <row r="55" spans="1:17" ht="15.75" hidden="1" x14ac:dyDescent="0.25">
      <c r="B55" s="119"/>
      <c r="C55" s="125" t="s">
        <v>15</v>
      </c>
      <c r="D55" s="126" t="str">
        <f>IF(ISERROR(D52+D54),"",D52+D54)</f>
        <v/>
      </c>
      <c r="E55" s="126" t="str">
        <f t="shared" ref="E55:M55" si="24">IF(ISERROR(E52+E54),"",E52+E54)</f>
        <v/>
      </c>
      <c r="F55" s="126" t="str">
        <f t="shared" si="24"/>
        <v/>
      </c>
      <c r="G55" s="126" t="str">
        <f t="shared" si="24"/>
        <v/>
      </c>
      <c r="H55" s="126" t="str">
        <f t="shared" si="24"/>
        <v/>
      </c>
      <c r="I55" s="126" t="str">
        <f t="shared" si="24"/>
        <v/>
      </c>
      <c r="J55" s="126" t="str">
        <f t="shared" si="24"/>
        <v/>
      </c>
      <c r="K55" s="126" t="str">
        <f t="shared" si="24"/>
        <v/>
      </c>
      <c r="L55" s="126" t="str">
        <f t="shared" si="24"/>
        <v/>
      </c>
      <c r="M55" s="126" t="str">
        <f t="shared" si="24"/>
        <v/>
      </c>
      <c r="N55" s="32"/>
      <c r="O55" s="31"/>
      <c r="P55" s="23">
        <v>1</v>
      </c>
      <c r="Q55" s="30" t="s">
        <v>34</v>
      </c>
    </row>
    <row r="56" spans="1:17" ht="15.75" hidden="1" x14ac:dyDescent="0.25">
      <c r="B56" s="119"/>
      <c r="C56" s="125" t="s">
        <v>14</v>
      </c>
      <c r="D56" s="127">
        <f>IF($D$48="",0,IF(ISERROR(30/D55),0,(30/D55)))</f>
        <v>0</v>
      </c>
      <c r="E56" s="127">
        <f t="shared" ref="E56:M56" si="25">IF($D$48="",0,IF(ISERROR(30/E55),0,(30/E55)))</f>
        <v>0</v>
      </c>
      <c r="F56" s="127">
        <f t="shared" si="25"/>
        <v>0</v>
      </c>
      <c r="G56" s="127">
        <f t="shared" si="25"/>
        <v>0</v>
      </c>
      <c r="H56" s="127">
        <f t="shared" si="25"/>
        <v>0</v>
      </c>
      <c r="I56" s="127">
        <f t="shared" si="25"/>
        <v>0</v>
      </c>
      <c r="J56" s="127">
        <f t="shared" si="25"/>
        <v>0</v>
      </c>
      <c r="K56" s="127">
        <f t="shared" si="25"/>
        <v>0</v>
      </c>
      <c r="L56" s="127">
        <f t="shared" si="25"/>
        <v>0</v>
      </c>
      <c r="M56" s="127">
        <f t="shared" si="25"/>
        <v>0</v>
      </c>
      <c r="N56" s="33"/>
      <c r="O56" s="34"/>
      <c r="P56" s="23">
        <v>1</v>
      </c>
      <c r="Q56" s="30" t="s">
        <v>30</v>
      </c>
    </row>
    <row r="57" spans="1:17" ht="15.75" hidden="1" x14ac:dyDescent="0.25">
      <c r="B57" s="119"/>
      <c r="C57" s="128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35"/>
      <c r="O57" s="36"/>
      <c r="P57" s="23">
        <f>IF(nodeselection=21,1,IF(nodeselection&gt;=4,0,1))</f>
        <v>1</v>
      </c>
      <c r="Q57" s="30" t="s">
        <v>29</v>
      </c>
    </row>
    <row r="58" spans="1:17" ht="15.75" hidden="1" x14ac:dyDescent="0.25">
      <c r="B58" s="119"/>
      <c r="C58" s="123" t="s">
        <v>85</v>
      </c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25"/>
      <c r="O58" s="26"/>
      <c r="P58" s="23">
        <f>IF(nodeselection=21,1,IF(nodeselection&gt;=5,0,1))</f>
        <v>1</v>
      </c>
      <c r="Q58" s="19"/>
    </row>
    <row r="59" spans="1:17" ht="15.75" hidden="1" x14ac:dyDescent="0.25">
      <c r="B59" s="119"/>
      <c r="C59" s="108" t="s">
        <v>78</v>
      </c>
      <c r="D59" s="117"/>
      <c r="E59" s="130"/>
      <c r="F59" s="130"/>
      <c r="G59" s="130"/>
      <c r="H59" s="130"/>
      <c r="I59" s="130"/>
      <c r="J59" s="130"/>
      <c r="K59" s="130"/>
      <c r="L59" s="130"/>
      <c r="M59" s="130"/>
      <c r="N59" s="25"/>
      <c r="O59" s="26"/>
      <c r="P59" s="23">
        <f>IF(nodeselection=21,1,IF(nodeselection&gt;=5,0,1))</f>
        <v>1</v>
      </c>
      <c r="Q59" s="19"/>
    </row>
    <row r="60" spans="1:17" ht="15.75" hidden="1" x14ac:dyDescent="0.25">
      <c r="A60" s="39">
        <f>IF(D59=$Q$11,650,1000)</f>
        <v>1000</v>
      </c>
      <c r="B60" s="119"/>
      <c r="C60" s="108" t="s">
        <v>79</v>
      </c>
      <c r="D60" s="117"/>
      <c r="E60" s="130"/>
      <c r="F60" s="130"/>
      <c r="G60" s="130"/>
      <c r="H60" s="130"/>
      <c r="I60" s="130"/>
      <c r="J60" s="130"/>
      <c r="K60" s="130"/>
      <c r="L60" s="130"/>
      <c r="M60" s="130"/>
      <c r="N60" s="37"/>
      <c r="O60" s="28"/>
      <c r="P60" s="23">
        <f>IF(nodeselection=21,1,IF(nodeselection&gt;=5,0,1))</f>
        <v>1</v>
      </c>
      <c r="Q60" s="19"/>
    </row>
    <row r="61" spans="1:17" ht="15.75" hidden="1" x14ac:dyDescent="0.25">
      <c r="B61" s="119"/>
      <c r="C61" s="108"/>
      <c r="D61" s="109" t="s">
        <v>1</v>
      </c>
      <c r="E61" s="109" t="s">
        <v>2</v>
      </c>
      <c r="F61" s="109" t="s">
        <v>3</v>
      </c>
      <c r="G61" s="109" t="s">
        <v>4</v>
      </c>
      <c r="H61" s="109" t="s">
        <v>5</v>
      </c>
      <c r="I61" s="109" t="s">
        <v>6</v>
      </c>
      <c r="J61" s="109" t="s">
        <v>7</v>
      </c>
      <c r="K61" s="109" t="s">
        <v>8</v>
      </c>
      <c r="L61" s="109" t="s">
        <v>9</v>
      </c>
      <c r="M61" s="109" t="s">
        <v>10</v>
      </c>
      <c r="N61" s="37"/>
      <c r="O61" s="28"/>
      <c r="P61" s="23">
        <f>IF(nodeselection=21,1,IF(nodeselection&gt;=5,0,1))</f>
        <v>1</v>
      </c>
      <c r="Q61" s="19"/>
    </row>
    <row r="62" spans="1:17" ht="15.75" hidden="1" x14ac:dyDescent="0.25">
      <c r="B62" s="119"/>
      <c r="C62" s="108" t="s">
        <v>80</v>
      </c>
      <c r="D62" s="117"/>
      <c r="E62" s="117"/>
      <c r="F62" s="118"/>
      <c r="G62" s="118"/>
      <c r="H62" s="118"/>
      <c r="I62" s="118"/>
      <c r="J62" s="118"/>
      <c r="K62" s="118"/>
      <c r="L62" s="118"/>
      <c r="M62" s="118"/>
      <c r="N62" s="37"/>
      <c r="O62" s="28"/>
      <c r="P62" s="23">
        <f>IF(nodeselection=21,1,IF(nodeselection&gt;=5,0,1))</f>
        <v>1</v>
      </c>
      <c r="Q62" s="19"/>
    </row>
    <row r="63" spans="1:17" ht="15.75" hidden="1" x14ac:dyDescent="0.25">
      <c r="B63" s="119"/>
      <c r="C63" s="125" t="s">
        <v>12</v>
      </c>
      <c r="D63" s="126" t="b">
        <f t="shared" ref="D63:M63" si="26">IF($D$59="Bus",2,+IF($D$59="Zug",0.75))</f>
        <v>0</v>
      </c>
      <c r="E63" s="126" t="b">
        <f t="shared" si="26"/>
        <v>0</v>
      </c>
      <c r="F63" s="126" t="b">
        <f t="shared" si="26"/>
        <v>0</v>
      </c>
      <c r="G63" s="126" t="b">
        <f t="shared" si="26"/>
        <v>0</v>
      </c>
      <c r="H63" s="126" t="b">
        <f t="shared" si="26"/>
        <v>0</v>
      </c>
      <c r="I63" s="126" t="b">
        <f t="shared" si="26"/>
        <v>0</v>
      </c>
      <c r="J63" s="126" t="b">
        <f t="shared" si="26"/>
        <v>0</v>
      </c>
      <c r="K63" s="126" t="b">
        <f t="shared" si="26"/>
        <v>0</v>
      </c>
      <c r="L63" s="126" t="b">
        <f t="shared" si="26"/>
        <v>0</v>
      </c>
      <c r="M63" s="126" t="b">
        <f t="shared" si="26"/>
        <v>0</v>
      </c>
      <c r="N63" s="32"/>
      <c r="O63" s="31"/>
      <c r="P63" s="23">
        <v>1</v>
      </c>
      <c r="Q63" s="19"/>
    </row>
    <row r="64" spans="1:17" ht="15.75" hidden="1" x14ac:dyDescent="0.25">
      <c r="B64" s="119"/>
      <c r="C64" s="125" t="s">
        <v>0</v>
      </c>
      <c r="D64" s="126">
        <f>$D$60/80</f>
        <v>0</v>
      </c>
      <c r="E64" s="126">
        <f t="shared" ref="E64:L64" si="27">$D$60/80</f>
        <v>0</v>
      </c>
      <c r="F64" s="126">
        <f t="shared" si="27"/>
        <v>0</v>
      </c>
      <c r="G64" s="126">
        <f t="shared" si="27"/>
        <v>0</v>
      </c>
      <c r="H64" s="126">
        <f t="shared" si="27"/>
        <v>0</v>
      </c>
      <c r="I64" s="126">
        <f t="shared" si="27"/>
        <v>0</v>
      </c>
      <c r="J64" s="126">
        <f t="shared" si="27"/>
        <v>0</v>
      </c>
      <c r="K64" s="126">
        <f t="shared" si="27"/>
        <v>0</v>
      </c>
      <c r="L64" s="126">
        <f t="shared" si="27"/>
        <v>0</v>
      </c>
      <c r="M64" s="126">
        <f>$D$60/80</f>
        <v>0</v>
      </c>
      <c r="N64" s="32"/>
      <c r="O64" s="31"/>
      <c r="P64" s="23">
        <v>1</v>
      </c>
      <c r="Q64" s="19"/>
    </row>
    <row r="65" spans="1:17" ht="15.75" hidden="1" x14ac:dyDescent="0.25">
      <c r="B65" s="119"/>
      <c r="C65" s="125" t="s">
        <v>13</v>
      </c>
      <c r="D65" s="126" t="str">
        <f>IF(ISERROR(0.5*(60/D62)),"",0.5*(60/D62))</f>
        <v/>
      </c>
      <c r="E65" s="126" t="str">
        <f t="shared" ref="E65:M65" si="28">IF(ISERROR(0.5*(60/E62)),"",0.5*(60/E62))</f>
        <v/>
      </c>
      <c r="F65" s="126" t="str">
        <f t="shared" si="28"/>
        <v/>
      </c>
      <c r="G65" s="126" t="str">
        <f t="shared" si="28"/>
        <v/>
      </c>
      <c r="H65" s="126" t="str">
        <f t="shared" si="28"/>
        <v/>
      </c>
      <c r="I65" s="126" t="str">
        <f t="shared" si="28"/>
        <v/>
      </c>
      <c r="J65" s="126" t="str">
        <f t="shared" si="28"/>
        <v/>
      </c>
      <c r="K65" s="126" t="str">
        <f t="shared" si="28"/>
        <v/>
      </c>
      <c r="L65" s="126" t="str">
        <f t="shared" si="28"/>
        <v/>
      </c>
      <c r="M65" s="126" t="str">
        <f t="shared" si="28"/>
        <v/>
      </c>
      <c r="N65" s="32"/>
      <c r="O65" s="31"/>
      <c r="P65" s="23">
        <v>1</v>
      </c>
      <c r="Q65" s="19"/>
    </row>
    <row r="66" spans="1:17" ht="15.75" hidden="1" x14ac:dyDescent="0.25">
      <c r="B66" s="119"/>
      <c r="C66" s="125" t="s">
        <v>11</v>
      </c>
      <c r="D66" s="126" t="str">
        <f t="shared" ref="D66:M66" si="29">IF(ISERROR(D65+D63),"",D65+D63)</f>
        <v/>
      </c>
      <c r="E66" s="126" t="str">
        <f t="shared" si="29"/>
        <v/>
      </c>
      <c r="F66" s="126" t="str">
        <f t="shared" si="29"/>
        <v/>
      </c>
      <c r="G66" s="126" t="str">
        <f t="shared" si="29"/>
        <v/>
      </c>
      <c r="H66" s="126" t="str">
        <f t="shared" si="29"/>
        <v/>
      </c>
      <c r="I66" s="126" t="str">
        <f t="shared" si="29"/>
        <v/>
      </c>
      <c r="J66" s="126" t="str">
        <f t="shared" si="29"/>
        <v/>
      </c>
      <c r="K66" s="126" t="str">
        <f t="shared" si="29"/>
        <v/>
      </c>
      <c r="L66" s="126" t="str">
        <f t="shared" si="29"/>
        <v/>
      </c>
      <c r="M66" s="126" t="str">
        <f t="shared" si="29"/>
        <v/>
      </c>
      <c r="N66" s="32"/>
      <c r="O66" s="31"/>
      <c r="P66" s="23">
        <v>1</v>
      </c>
      <c r="Q66" s="19"/>
    </row>
    <row r="67" spans="1:17" ht="15.75" hidden="1" x14ac:dyDescent="0.25">
      <c r="B67" s="119"/>
      <c r="C67" s="125" t="s">
        <v>15</v>
      </c>
      <c r="D67" s="126" t="str">
        <f t="shared" ref="D67:M67" si="30">IF(ISERROR(D64+D66),"",D64+D66)</f>
        <v/>
      </c>
      <c r="E67" s="126" t="str">
        <f t="shared" si="30"/>
        <v/>
      </c>
      <c r="F67" s="126" t="str">
        <f t="shared" si="30"/>
        <v/>
      </c>
      <c r="G67" s="126" t="str">
        <f t="shared" si="30"/>
        <v/>
      </c>
      <c r="H67" s="126" t="str">
        <f t="shared" si="30"/>
        <v/>
      </c>
      <c r="I67" s="126" t="str">
        <f t="shared" si="30"/>
        <v/>
      </c>
      <c r="J67" s="126" t="str">
        <f t="shared" si="30"/>
        <v/>
      </c>
      <c r="K67" s="126" t="str">
        <f t="shared" si="30"/>
        <v/>
      </c>
      <c r="L67" s="126" t="str">
        <f t="shared" si="30"/>
        <v/>
      </c>
      <c r="M67" s="126" t="str">
        <f t="shared" si="30"/>
        <v/>
      </c>
      <c r="N67" s="32"/>
      <c r="O67" s="31"/>
      <c r="P67" s="23">
        <v>1</v>
      </c>
      <c r="Q67" s="19"/>
    </row>
    <row r="68" spans="1:17" ht="15.75" hidden="1" x14ac:dyDescent="0.25">
      <c r="B68" s="119"/>
      <c r="C68" s="125" t="s">
        <v>14</v>
      </c>
      <c r="D68" s="127">
        <f>IF($D$60="",0,IF(ISERROR(30/D67),0,(30/D67)))</f>
        <v>0</v>
      </c>
      <c r="E68" s="127">
        <f t="shared" ref="E68:M68" si="31">IF($D$60="",0,IF(ISERROR(30/E67),0,(30/E67)))</f>
        <v>0</v>
      </c>
      <c r="F68" s="127">
        <f t="shared" si="31"/>
        <v>0</v>
      </c>
      <c r="G68" s="127">
        <f t="shared" si="31"/>
        <v>0</v>
      </c>
      <c r="H68" s="127">
        <f t="shared" si="31"/>
        <v>0</v>
      </c>
      <c r="I68" s="127">
        <f t="shared" si="31"/>
        <v>0</v>
      </c>
      <c r="J68" s="127">
        <f t="shared" si="31"/>
        <v>0</v>
      </c>
      <c r="K68" s="127">
        <f t="shared" si="31"/>
        <v>0</v>
      </c>
      <c r="L68" s="127">
        <f t="shared" si="31"/>
        <v>0</v>
      </c>
      <c r="M68" s="127">
        <f t="shared" si="31"/>
        <v>0</v>
      </c>
      <c r="N68" s="33"/>
      <c r="O68" s="34"/>
      <c r="P68" s="23">
        <v>1</v>
      </c>
      <c r="Q68" s="19"/>
    </row>
    <row r="69" spans="1:17" ht="15.75" hidden="1" x14ac:dyDescent="0.25">
      <c r="B69" s="119"/>
      <c r="C69" s="133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35"/>
      <c r="O69" s="36"/>
      <c r="P69" s="23">
        <f>IF(nodeselection=21,1,IF(nodeselection&gt;=5,0,1))</f>
        <v>1</v>
      </c>
      <c r="Q69" s="19"/>
    </row>
    <row r="70" spans="1:17" ht="15.75" hidden="1" x14ac:dyDescent="0.25">
      <c r="B70" s="119"/>
      <c r="C70" s="123" t="s">
        <v>86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25"/>
      <c r="O70" s="26"/>
      <c r="P70" s="23">
        <f>IF(nodeselection=21,1,IF(nodeselection&gt;=6,0,1))</f>
        <v>1</v>
      </c>
      <c r="Q70" s="19"/>
    </row>
    <row r="71" spans="1:17" ht="15.75" hidden="1" x14ac:dyDescent="0.25">
      <c r="B71" s="119"/>
      <c r="C71" s="108" t="s">
        <v>78</v>
      </c>
      <c r="D71" s="117"/>
      <c r="E71" s="130"/>
      <c r="F71" s="130"/>
      <c r="G71" s="130"/>
      <c r="H71" s="130"/>
      <c r="I71" s="130"/>
      <c r="J71" s="130"/>
      <c r="K71" s="130"/>
      <c r="L71" s="130"/>
      <c r="M71" s="130"/>
      <c r="N71" s="25"/>
      <c r="O71" s="26"/>
      <c r="P71" s="23">
        <f>IF(nodeselection=21,1,IF(nodeselection&gt;=6,0,1))</f>
        <v>1</v>
      </c>
      <c r="Q71" s="19"/>
    </row>
    <row r="72" spans="1:17" ht="15.75" hidden="1" x14ac:dyDescent="0.25">
      <c r="A72" s="39">
        <f>IF(D71=$Q$11,650,1000)</f>
        <v>1000</v>
      </c>
      <c r="B72" s="119"/>
      <c r="C72" s="108" t="s">
        <v>79</v>
      </c>
      <c r="D72" s="117"/>
      <c r="E72" s="130"/>
      <c r="F72" s="130"/>
      <c r="G72" s="130"/>
      <c r="H72" s="130"/>
      <c r="I72" s="130"/>
      <c r="J72" s="130"/>
      <c r="K72" s="130"/>
      <c r="L72" s="130"/>
      <c r="M72" s="130"/>
      <c r="N72" s="37"/>
      <c r="O72" s="28"/>
      <c r="P72" s="23">
        <f>IF(nodeselection=21,1,IF(nodeselection&gt;=6,0,1))</f>
        <v>1</v>
      </c>
      <c r="Q72" s="19"/>
    </row>
    <row r="73" spans="1:17" ht="15.75" hidden="1" x14ac:dyDescent="0.25">
      <c r="B73" s="119"/>
      <c r="C73" s="108"/>
      <c r="D73" s="109" t="s">
        <v>1</v>
      </c>
      <c r="E73" s="109" t="s">
        <v>2</v>
      </c>
      <c r="F73" s="109" t="s">
        <v>3</v>
      </c>
      <c r="G73" s="109" t="s">
        <v>4</v>
      </c>
      <c r="H73" s="109" t="s">
        <v>5</v>
      </c>
      <c r="I73" s="109" t="s">
        <v>6</v>
      </c>
      <c r="J73" s="109" t="s">
        <v>7</v>
      </c>
      <c r="K73" s="109" t="s">
        <v>8</v>
      </c>
      <c r="L73" s="109" t="s">
        <v>9</v>
      </c>
      <c r="M73" s="109" t="s">
        <v>10</v>
      </c>
      <c r="N73" s="37"/>
      <c r="O73" s="28"/>
      <c r="P73" s="23">
        <f>IF(nodeselection=21,1,IF(nodeselection&gt;=6,0,1))</f>
        <v>1</v>
      </c>
      <c r="Q73" s="19"/>
    </row>
    <row r="74" spans="1:17" ht="15.75" hidden="1" x14ac:dyDescent="0.25">
      <c r="B74" s="119"/>
      <c r="C74" s="108" t="s">
        <v>80</v>
      </c>
      <c r="D74" s="117"/>
      <c r="E74" s="117"/>
      <c r="F74" s="118"/>
      <c r="G74" s="118"/>
      <c r="H74" s="118"/>
      <c r="I74" s="118"/>
      <c r="J74" s="118"/>
      <c r="K74" s="118"/>
      <c r="L74" s="118"/>
      <c r="M74" s="118"/>
      <c r="N74" s="37"/>
      <c r="O74" s="28"/>
      <c r="P74" s="23">
        <f>IF(nodeselection=21,1,IF(nodeselection&gt;=6,0,1))</f>
        <v>1</v>
      </c>
      <c r="Q74" s="19"/>
    </row>
    <row r="75" spans="1:17" ht="15.75" hidden="1" x14ac:dyDescent="0.25">
      <c r="B75" s="119"/>
      <c r="C75" s="125" t="s">
        <v>12</v>
      </c>
      <c r="D75" s="126" t="b">
        <f t="shared" ref="D75:M75" si="32">IF($D$71="Bus",2,+IF($D$71="Zug",0.75))</f>
        <v>0</v>
      </c>
      <c r="E75" s="126" t="b">
        <f t="shared" si="32"/>
        <v>0</v>
      </c>
      <c r="F75" s="126" t="b">
        <f t="shared" si="32"/>
        <v>0</v>
      </c>
      <c r="G75" s="126" t="b">
        <f t="shared" si="32"/>
        <v>0</v>
      </c>
      <c r="H75" s="126" t="b">
        <f t="shared" si="32"/>
        <v>0</v>
      </c>
      <c r="I75" s="126" t="b">
        <f t="shared" si="32"/>
        <v>0</v>
      </c>
      <c r="J75" s="126" t="b">
        <f t="shared" si="32"/>
        <v>0</v>
      </c>
      <c r="K75" s="126" t="b">
        <f t="shared" si="32"/>
        <v>0</v>
      </c>
      <c r="L75" s="126" t="b">
        <f t="shared" si="32"/>
        <v>0</v>
      </c>
      <c r="M75" s="126" t="b">
        <f t="shared" si="32"/>
        <v>0</v>
      </c>
      <c r="N75" s="32"/>
      <c r="O75" s="31"/>
      <c r="P75" s="23">
        <v>1</v>
      </c>
      <c r="Q75" s="19"/>
    </row>
    <row r="76" spans="1:17" ht="15.75" hidden="1" x14ac:dyDescent="0.25">
      <c r="B76" s="119"/>
      <c r="C76" s="125" t="s">
        <v>0</v>
      </c>
      <c r="D76" s="126">
        <f>$D$72/80</f>
        <v>0</v>
      </c>
      <c r="E76" s="126">
        <f t="shared" ref="E76:L76" si="33">$D$72/80</f>
        <v>0</v>
      </c>
      <c r="F76" s="126">
        <f t="shared" si="33"/>
        <v>0</v>
      </c>
      <c r="G76" s="126">
        <f t="shared" si="33"/>
        <v>0</v>
      </c>
      <c r="H76" s="126">
        <f t="shared" si="33"/>
        <v>0</v>
      </c>
      <c r="I76" s="126">
        <f t="shared" si="33"/>
        <v>0</v>
      </c>
      <c r="J76" s="126">
        <f t="shared" si="33"/>
        <v>0</v>
      </c>
      <c r="K76" s="126">
        <f t="shared" si="33"/>
        <v>0</v>
      </c>
      <c r="L76" s="126">
        <f t="shared" si="33"/>
        <v>0</v>
      </c>
      <c r="M76" s="126">
        <f>$D$72/80</f>
        <v>0</v>
      </c>
      <c r="N76" s="32"/>
      <c r="O76" s="31"/>
      <c r="P76" s="23">
        <v>1</v>
      </c>
      <c r="Q76" s="19"/>
    </row>
    <row r="77" spans="1:17" ht="15.75" hidden="1" x14ac:dyDescent="0.25">
      <c r="B77" s="119"/>
      <c r="C77" s="125" t="s">
        <v>13</v>
      </c>
      <c r="D77" s="126" t="str">
        <f>IF(ISERROR(0.5*(60/D74)),"",0.5*(60/D74))</f>
        <v/>
      </c>
      <c r="E77" s="126" t="str">
        <f t="shared" ref="E77:M77" si="34">IF(ISERROR(0.5*(60/E74)),"",0.5*(60/E74))</f>
        <v/>
      </c>
      <c r="F77" s="126" t="str">
        <f t="shared" si="34"/>
        <v/>
      </c>
      <c r="G77" s="126" t="str">
        <f t="shared" si="34"/>
        <v/>
      </c>
      <c r="H77" s="126" t="str">
        <f t="shared" si="34"/>
        <v/>
      </c>
      <c r="I77" s="126" t="str">
        <f t="shared" si="34"/>
        <v/>
      </c>
      <c r="J77" s="126" t="str">
        <f t="shared" si="34"/>
        <v/>
      </c>
      <c r="K77" s="126" t="str">
        <f t="shared" si="34"/>
        <v/>
      </c>
      <c r="L77" s="126" t="str">
        <f t="shared" si="34"/>
        <v/>
      </c>
      <c r="M77" s="126" t="str">
        <f t="shared" si="34"/>
        <v/>
      </c>
      <c r="N77" s="32"/>
      <c r="O77" s="31"/>
      <c r="P77" s="23">
        <v>1</v>
      </c>
      <c r="Q77" s="19"/>
    </row>
    <row r="78" spans="1:17" ht="15.75" hidden="1" x14ac:dyDescent="0.25">
      <c r="B78" s="119"/>
      <c r="C78" s="125" t="s">
        <v>11</v>
      </c>
      <c r="D78" s="126" t="str">
        <f t="shared" ref="D78:M78" si="35">IF(ISERROR(D77+D75),"",D77+D75)</f>
        <v/>
      </c>
      <c r="E78" s="126" t="str">
        <f t="shared" si="35"/>
        <v/>
      </c>
      <c r="F78" s="126" t="str">
        <f t="shared" si="35"/>
        <v/>
      </c>
      <c r="G78" s="126" t="str">
        <f t="shared" si="35"/>
        <v/>
      </c>
      <c r="H78" s="126" t="str">
        <f t="shared" si="35"/>
        <v/>
      </c>
      <c r="I78" s="126" t="str">
        <f t="shared" si="35"/>
        <v/>
      </c>
      <c r="J78" s="126" t="str">
        <f t="shared" si="35"/>
        <v/>
      </c>
      <c r="K78" s="126" t="str">
        <f t="shared" si="35"/>
        <v/>
      </c>
      <c r="L78" s="126" t="str">
        <f t="shared" si="35"/>
        <v/>
      </c>
      <c r="M78" s="126" t="str">
        <f t="shared" si="35"/>
        <v/>
      </c>
      <c r="N78" s="32"/>
      <c r="O78" s="31"/>
      <c r="P78" s="23">
        <v>1</v>
      </c>
      <c r="Q78" s="19"/>
    </row>
    <row r="79" spans="1:17" ht="15.75" hidden="1" x14ac:dyDescent="0.25">
      <c r="B79" s="119"/>
      <c r="C79" s="125" t="s">
        <v>15</v>
      </c>
      <c r="D79" s="126" t="str">
        <f t="shared" ref="D79:M79" si="36">IF(ISERROR(D76+D78),"",D76+D78)</f>
        <v/>
      </c>
      <c r="E79" s="126" t="str">
        <f t="shared" si="36"/>
        <v/>
      </c>
      <c r="F79" s="126" t="str">
        <f t="shared" si="36"/>
        <v/>
      </c>
      <c r="G79" s="126" t="str">
        <f t="shared" si="36"/>
        <v/>
      </c>
      <c r="H79" s="126" t="str">
        <f t="shared" si="36"/>
        <v/>
      </c>
      <c r="I79" s="126" t="str">
        <f t="shared" si="36"/>
        <v/>
      </c>
      <c r="J79" s="126" t="str">
        <f t="shared" si="36"/>
        <v/>
      </c>
      <c r="K79" s="126" t="str">
        <f t="shared" si="36"/>
        <v/>
      </c>
      <c r="L79" s="126" t="str">
        <f t="shared" si="36"/>
        <v/>
      </c>
      <c r="M79" s="126" t="str">
        <f t="shared" si="36"/>
        <v/>
      </c>
      <c r="N79" s="32"/>
      <c r="O79" s="31"/>
      <c r="P79" s="23">
        <v>1</v>
      </c>
      <c r="Q79" s="19"/>
    </row>
    <row r="80" spans="1:17" ht="15.75" hidden="1" x14ac:dyDescent="0.25">
      <c r="B80" s="119"/>
      <c r="C80" s="125" t="s">
        <v>14</v>
      </c>
      <c r="D80" s="127">
        <f>IF($D$72="",0,IF(ISERROR(30/D79),0,(30/D79)))</f>
        <v>0</v>
      </c>
      <c r="E80" s="127">
        <f t="shared" ref="E80:M80" si="37">IF($D$72="",0,IF(ISERROR(30/E79),0,(30/E79)))</f>
        <v>0</v>
      </c>
      <c r="F80" s="127">
        <f t="shared" si="37"/>
        <v>0</v>
      </c>
      <c r="G80" s="127">
        <f t="shared" si="37"/>
        <v>0</v>
      </c>
      <c r="H80" s="127">
        <f t="shared" si="37"/>
        <v>0</v>
      </c>
      <c r="I80" s="127">
        <f t="shared" si="37"/>
        <v>0</v>
      </c>
      <c r="J80" s="127">
        <f t="shared" si="37"/>
        <v>0</v>
      </c>
      <c r="K80" s="127">
        <f t="shared" si="37"/>
        <v>0</v>
      </c>
      <c r="L80" s="127">
        <f t="shared" si="37"/>
        <v>0</v>
      </c>
      <c r="M80" s="127">
        <f t="shared" si="37"/>
        <v>0</v>
      </c>
      <c r="N80" s="33"/>
      <c r="O80" s="34"/>
      <c r="P80" s="23">
        <v>1</v>
      </c>
      <c r="Q80" s="19"/>
    </row>
    <row r="81" spans="1:17" ht="15.75" hidden="1" x14ac:dyDescent="0.25">
      <c r="B81" s="119"/>
      <c r="C81" s="128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35"/>
      <c r="O81" s="36"/>
      <c r="P81" s="23">
        <f>IF(nodeselection=21,1,IF(nodeselection&gt;=6,0,1))</f>
        <v>1</v>
      </c>
      <c r="Q81" s="19"/>
    </row>
    <row r="82" spans="1:17" ht="15.75" hidden="1" x14ac:dyDescent="0.25">
      <c r="B82" s="119"/>
      <c r="C82" s="123" t="s">
        <v>87</v>
      </c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25"/>
      <c r="O82" s="26"/>
      <c r="P82" s="23">
        <f>IF(nodeselection=21,1,IF(nodeselection&gt;=7,0,1))</f>
        <v>1</v>
      </c>
      <c r="Q82" s="19"/>
    </row>
    <row r="83" spans="1:17" ht="15.75" hidden="1" x14ac:dyDescent="0.25">
      <c r="B83" s="119"/>
      <c r="C83" s="108" t="s">
        <v>78</v>
      </c>
      <c r="D83" s="117"/>
      <c r="E83" s="130"/>
      <c r="F83" s="130"/>
      <c r="G83" s="130"/>
      <c r="H83" s="130"/>
      <c r="I83" s="130"/>
      <c r="J83" s="130"/>
      <c r="K83" s="130"/>
      <c r="L83" s="130"/>
      <c r="M83" s="130"/>
      <c r="N83" s="25"/>
      <c r="O83" s="26"/>
      <c r="P83" s="23">
        <f>IF(nodeselection=21,1,IF(nodeselection&gt;=7,0,1))</f>
        <v>1</v>
      </c>
      <c r="Q83" s="19"/>
    </row>
    <row r="84" spans="1:17" ht="15.75" hidden="1" x14ac:dyDescent="0.25">
      <c r="A84" s="39">
        <f>IF(D83=$Q$11,650,1000)</f>
        <v>1000</v>
      </c>
      <c r="B84" s="119"/>
      <c r="C84" s="108" t="s">
        <v>79</v>
      </c>
      <c r="D84" s="117"/>
      <c r="E84" s="130"/>
      <c r="F84" s="130"/>
      <c r="G84" s="130"/>
      <c r="H84" s="130"/>
      <c r="I84" s="130"/>
      <c r="J84" s="130"/>
      <c r="K84" s="130"/>
      <c r="L84" s="130"/>
      <c r="M84" s="130"/>
      <c r="N84" s="37"/>
      <c r="O84" s="28"/>
      <c r="P84" s="23">
        <f>IF(nodeselection=21,1,IF(nodeselection&gt;=7,0,1))</f>
        <v>1</v>
      </c>
      <c r="Q84" s="19"/>
    </row>
    <row r="85" spans="1:17" ht="15.75" hidden="1" x14ac:dyDescent="0.25">
      <c r="B85" s="119"/>
      <c r="C85" s="108"/>
      <c r="D85" s="109" t="s">
        <v>1</v>
      </c>
      <c r="E85" s="109" t="s">
        <v>2</v>
      </c>
      <c r="F85" s="109" t="s">
        <v>3</v>
      </c>
      <c r="G85" s="109" t="s">
        <v>4</v>
      </c>
      <c r="H85" s="109" t="s">
        <v>5</v>
      </c>
      <c r="I85" s="109" t="s">
        <v>6</v>
      </c>
      <c r="J85" s="109" t="s">
        <v>7</v>
      </c>
      <c r="K85" s="109" t="s">
        <v>8</v>
      </c>
      <c r="L85" s="109" t="s">
        <v>9</v>
      </c>
      <c r="M85" s="109" t="s">
        <v>10</v>
      </c>
      <c r="N85" s="37"/>
      <c r="O85" s="28"/>
      <c r="P85" s="23">
        <f>IF(nodeselection=21,1,IF(nodeselection&gt;=7,0,1))</f>
        <v>1</v>
      </c>
      <c r="Q85" s="19"/>
    </row>
    <row r="86" spans="1:17" ht="15.75" hidden="1" x14ac:dyDescent="0.25">
      <c r="B86" s="119"/>
      <c r="C86" s="108" t="s">
        <v>80</v>
      </c>
      <c r="D86" s="117"/>
      <c r="E86" s="117"/>
      <c r="F86" s="118"/>
      <c r="G86" s="118"/>
      <c r="H86" s="118"/>
      <c r="I86" s="118"/>
      <c r="J86" s="118"/>
      <c r="K86" s="118"/>
      <c r="L86" s="118"/>
      <c r="M86" s="118"/>
      <c r="N86" s="37"/>
      <c r="O86" s="28"/>
      <c r="P86" s="23">
        <f>IF(nodeselection=21,1,IF(nodeselection&gt;=7,0,1))</f>
        <v>1</v>
      </c>
      <c r="Q86" s="19"/>
    </row>
    <row r="87" spans="1:17" ht="15.75" hidden="1" x14ac:dyDescent="0.25">
      <c r="B87" s="119"/>
      <c r="C87" s="125" t="s">
        <v>12</v>
      </c>
      <c r="D87" s="126" t="b">
        <f t="shared" ref="D87:M87" si="38">IF($D$83="Bus",2,+IF($D$83="Zug",0.75))</f>
        <v>0</v>
      </c>
      <c r="E87" s="126" t="b">
        <f t="shared" si="38"/>
        <v>0</v>
      </c>
      <c r="F87" s="126" t="b">
        <f t="shared" si="38"/>
        <v>0</v>
      </c>
      <c r="G87" s="126" t="b">
        <f t="shared" si="38"/>
        <v>0</v>
      </c>
      <c r="H87" s="126" t="b">
        <f t="shared" si="38"/>
        <v>0</v>
      </c>
      <c r="I87" s="126" t="b">
        <f t="shared" si="38"/>
        <v>0</v>
      </c>
      <c r="J87" s="126" t="b">
        <f t="shared" si="38"/>
        <v>0</v>
      </c>
      <c r="K87" s="126" t="b">
        <f t="shared" si="38"/>
        <v>0</v>
      </c>
      <c r="L87" s="126" t="b">
        <f t="shared" si="38"/>
        <v>0</v>
      </c>
      <c r="M87" s="126" t="b">
        <f t="shared" si="38"/>
        <v>0</v>
      </c>
      <c r="N87" s="32"/>
      <c r="O87" s="31"/>
      <c r="P87" s="23">
        <v>1</v>
      </c>
      <c r="Q87" s="19"/>
    </row>
    <row r="88" spans="1:17" ht="15.75" hidden="1" x14ac:dyDescent="0.25">
      <c r="B88" s="119"/>
      <c r="C88" s="125" t="s">
        <v>0</v>
      </c>
      <c r="D88" s="126">
        <f>$D$84/80</f>
        <v>0</v>
      </c>
      <c r="E88" s="126">
        <f t="shared" ref="E88:L88" si="39">$D$84/80</f>
        <v>0</v>
      </c>
      <c r="F88" s="126">
        <f t="shared" si="39"/>
        <v>0</v>
      </c>
      <c r="G88" s="126">
        <f t="shared" si="39"/>
        <v>0</v>
      </c>
      <c r="H88" s="126">
        <f t="shared" si="39"/>
        <v>0</v>
      </c>
      <c r="I88" s="126">
        <f t="shared" si="39"/>
        <v>0</v>
      </c>
      <c r="J88" s="126">
        <f t="shared" si="39"/>
        <v>0</v>
      </c>
      <c r="K88" s="126">
        <f t="shared" si="39"/>
        <v>0</v>
      </c>
      <c r="L88" s="126">
        <f t="shared" si="39"/>
        <v>0</v>
      </c>
      <c r="M88" s="126">
        <f>$D$84/80</f>
        <v>0</v>
      </c>
      <c r="N88" s="32"/>
      <c r="O88" s="31"/>
      <c r="P88" s="23">
        <v>1</v>
      </c>
      <c r="Q88" s="19"/>
    </row>
    <row r="89" spans="1:17" ht="15.75" hidden="1" x14ac:dyDescent="0.25">
      <c r="B89" s="119"/>
      <c r="C89" s="125" t="s">
        <v>13</v>
      </c>
      <c r="D89" s="126" t="str">
        <f>IF(ISERROR(0.5*(60/D86)),"",0.5*(60/D86))</f>
        <v/>
      </c>
      <c r="E89" s="126" t="str">
        <f t="shared" ref="E89:M89" si="40">IF(ISERROR(0.5*(60/E86)),"",0.5*(60/E86))</f>
        <v/>
      </c>
      <c r="F89" s="126" t="str">
        <f t="shared" si="40"/>
        <v/>
      </c>
      <c r="G89" s="126" t="str">
        <f t="shared" si="40"/>
        <v/>
      </c>
      <c r="H89" s="126" t="str">
        <f t="shared" si="40"/>
        <v/>
      </c>
      <c r="I89" s="126" t="str">
        <f t="shared" si="40"/>
        <v/>
      </c>
      <c r="J89" s="126" t="str">
        <f t="shared" si="40"/>
        <v/>
      </c>
      <c r="K89" s="126" t="str">
        <f t="shared" si="40"/>
        <v/>
      </c>
      <c r="L89" s="126" t="str">
        <f t="shared" si="40"/>
        <v/>
      </c>
      <c r="M89" s="126" t="str">
        <f t="shared" si="40"/>
        <v/>
      </c>
      <c r="N89" s="32"/>
      <c r="O89" s="31"/>
      <c r="P89" s="23">
        <v>1</v>
      </c>
      <c r="Q89" s="19"/>
    </row>
    <row r="90" spans="1:17" ht="15.75" hidden="1" x14ac:dyDescent="0.25">
      <c r="B90" s="119"/>
      <c r="C90" s="125" t="s">
        <v>11</v>
      </c>
      <c r="D90" s="126" t="str">
        <f t="shared" ref="D90:M90" si="41">IF(ISERROR(D89+D87),"",D89+D87)</f>
        <v/>
      </c>
      <c r="E90" s="126" t="str">
        <f t="shared" si="41"/>
        <v/>
      </c>
      <c r="F90" s="126" t="str">
        <f t="shared" si="41"/>
        <v/>
      </c>
      <c r="G90" s="126" t="str">
        <f t="shared" si="41"/>
        <v/>
      </c>
      <c r="H90" s="126" t="str">
        <f t="shared" si="41"/>
        <v/>
      </c>
      <c r="I90" s="126" t="str">
        <f t="shared" si="41"/>
        <v/>
      </c>
      <c r="J90" s="126" t="str">
        <f t="shared" si="41"/>
        <v/>
      </c>
      <c r="K90" s="126" t="str">
        <f t="shared" si="41"/>
        <v/>
      </c>
      <c r="L90" s="126" t="str">
        <f t="shared" si="41"/>
        <v/>
      </c>
      <c r="M90" s="126" t="str">
        <f t="shared" si="41"/>
        <v/>
      </c>
      <c r="N90" s="32"/>
      <c r="O90" s="31"/>
      <c r="P90" s="23">
        <v>1</v>
      </c>
      <c r="Q90" s="19"/>
    </row>
    <row r="91" spans="1:17" ht="15.75" hidden="1" x14ac:dyDescent="0.25">
      <c r="B91" s="119"/>
      <c r="C91" s="125" t="s">
        <v>15</v>
      </c>
      <c r="D91" s="126" t="str">
        <f t="shared" ref="D91:M91" si="42">IF(ISERROR(D88+D90),"",D88+D90)</f>
        <v/>
      </c>
      <c r="E91" s="126" t="str">
        <f t="shared" si="42"/>
        <v/>
      </c>
      <c r="F91" s="126" t="str">
        <f t="shared" si="42"/>
        <v/>
      </c>
      <c r="G91" s="126" t="str">
        <f t="shared" si="42"/>
        <v/>
      </c>
      <c r="H91" s="126" t="str">
        <f t="shared" si="42"/>
        <v/>
      </c>
      <c r="I91" s="126" t="str">
        <f t="shared" si="42"/>
        <v/>
      </c>
      <c r="J91" s="126" t="str">
        <f t="shared" si="42"/>
        <v/>
      </c>
      <c r="K91" s="126" t="str">
        <f t="shared" si="42"/>
        <v/>
      </c>
      <c r="L91" s="126" t="str">
        <f t="shared" si="42"/>
        <v/>
      </c>
      <c r="M91" s="126" t="str">
        <f t="shared" si="42"/>
        <v/>
      </c>
      <c r="N91" s="32"/>
      <c r="O91" s="31"/>
      <c r="P91" s="23">
        <v>1</v>
      </c>
      <c r="Q91" s="19"/>
    </row>
    <row r="92" spans="1:17" ht="15.75" hidden="1" x14ac:dyDescent="0.25">
      <c r="B92" s="119"/>
      <c r="C92" s="125" t="s">
        <v>14</v>
      </c>
      <c r="D92" s="127">
        <f>IF($D$84="",0,IF(ISERROR(30/D91),0,(30/D91)))</f>
        <v>0</v>
      </c>
      <c r="E92" s="127">
        <f t="shared" ref="E92:M92" si="43">IF($D$84="",0,IF(ISERROR(30/E91),0,(30/E91)))</f>
        <v>0</v>
      </c>
      <c r="F92" s="127">
        <f t="shared" si="43"/>
        <v>0</v>
      </c>
      <c r="G92" s="127">
        <f t="shared" si="43"/>
        <v>0</v>
      </c>
      <c r="H92" s="127">
        <f t="shared" si="43"/>
        <v>0</v>
      </c>
      <c r="I92" s="127">
        <f t="shared" si="43"/>
        <v>0</v>
      </c>
      <c r="J92" s="127">
        <f t="shared" si="43"/>
        <v>0</v>
      </c>
      <c r="K92" s="127">
        <f t="shared" si="43"/>
        <v>0</v>
      </c>
      <c r="L92" s="127">
        <f t="shared" si="43"/>
        <v>0</v>
      </c>
      <c r="M92" s="127">
        <f t="shared" si="43"/>
        <v>0</v>
      </c>
      <c r="N92" s="33"/>
      <c r="O92" s="34"/>
      <c r="P92" s="23">
        <v>1</v>
      </c>
      <c r="Q92" s="19"/>
    </row>
    <row r="93" spans="1:17" ht="15.75" hidden="1" x14ac:dyDescent="0.25">
      <c r="B93" s="119"/>
      <c r="C93" s="128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35"/>
      <c r="O93" s="36"/>
      <c r="P93" s="23">
        <f>IF(nodeselection=21,1,IF(nodeselection&gt;=7,0,1))</f>
        <v>1</v>
      </c>
      <c r="Q93" s="19"/>
    </row>
    <row r="94" spans="1:17" ht="15.75" hidden="1" x14ac:dyDescent="0.25">
      <c r="B94" s="119"/>
      <c r="C94" s="123" t="s">
        <v>88</v>
      </c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25"/>
      <c r="O94" s="26"/>
      <c r="P94" s="23">
        <f>IF(nodeselection=21,1,IF(nodeselection&gt;=8,0,1))</f>
        <v>1</v>
      </c>
      <c r="Q94" s="19"/>
    </row>
    <row r="95" spans="1:17" ht="15.75" hidden="1" x14ac:dyDescent="0.25">
      <c r="B95" s="119"/>
      <c r="C95" s="108" t="s">
        <v>78</v>
      </c>
      <c r="D95" s="117"/>
      <c r="E95" s="130"/>
      <c r="F95" s="130"/>
      <c r="G95" s="130"/>
      <c r="H95" s="130"/>
      <c r="I95" s="130"/>
      <c r="J95" s="130"/>
      <c r="K95" s="130"/>
      <c r="L95" s="130"/>
      <c r="M95" s="130"/>
      <c r="N95" s="25"/>
      <c r="O95" s="26"/>
      <c r="P95" s="23">
        <f>IF(nodeselection=21,1,IF(nodeselection&gt;=8,0,1))</f>
        <v>1</v>
      </c>
      <c r="Q95" s="19"/>
    </row>
    <row r="96" spans="1:17" ht="15.75" hidden="1" x14ac:dyDescent="0.25">
      <c r="A96" s="39">
        <f>IF(D95=$Q$11,650,1000)</f>
        <v>1000</v>
      </c>
      <c r="B96" s="119"/>
      <c r="C96" s="108" t="s">
        <v>79</v>
      </c>
      <c r="D96" s="117"/>
      <c r="E96" s="130"/>
      <c r="F96" s="130"/>
      <c r="G96" s="130"/>
      <c r="H96" s="130"/>
      <c r="I96" s="130"/>
      <c r="J96" s="130"/>
      <c r="K96" s="130"/>
      <c r="L96" s="130"/>
      <c r="M96" s="130"/>
      <c r="N96" s="37"/>
      <c r="O96" s="28"/>
      <c r="P96" s="23">
        <f>IF(nodeselection=21,1,IF(nodeselection&gt;=8,0,1))</f>
        <v>1</v>
      </c>
      <c r="Q96" s="19"/>
    </row>
    <row r="97" spans="1:17" ht="15.75" hidden="1" x14ac:dyDescent="0.25">
      <c r="B97" s="119"/>
      <c r="C97" s="108"/>
      <c r="D97" s="109" t="s">
        <v>1</v>
      </c>
      <c r="E97" s="109" t="s">
        <v>2</v>
      </c>
      <c r="F97" s="109" t="s">
        <v>3</v>
      </c>
      <c r="G97" s="109" t="s">
        <v>4</v>
      </c>
      <c r="H97" s="109" t="s">
        <v>5</v>
      </c>
      <c r="I97" s="109" t="s">
        <v>6</v>
      </c>
      <c r="J97" s="109" t="s">
        <v>7</v>
      </c>
      <c r="K97" s="109" t="s">
        <v>8</v>
      </c>
      <c r="L97" s="109" t="s">
        <v>9</v>
      </c>
      <c r="M97" s="109" t="s">
        <v>10</v>
      </c>
      <c r="N97" s="37"/>
      <c r="O97" s="28"/>
      <c r="P97" s="23">
        <f>IF(nodeselection=21,1,IF(nodeselection&gt;=8,0,1))</f>
        <v>1</v>
      </c>
      <c r="Q97" s="19"/>
    </row>
    <row r="98" spans="1:17" ht="15.75" hidden="1" x14ac:dyDescent="0.25">
      <c r="B98" s="119"/>
      <c r="C98" s="108" t="s">
        <v>80</v>
      </c>
      <c r="D98" s="117"/>
      <c r="E98" s="117"/>
      <c r="F98" s="118"/>
      <c r="G98" s="118"/>
      <c r="H98" s="118"/>
      <c r="I98" s="118"/>
      <c r="J98" s="118"/>
      <c r="K98" s="118"/>
      <c r="L98" s="118"/>
      <c r="M98" s="118"/>
      <c r="N98" s="37"/>
      <c r="O98" s="28"/>
      <c r="P98" s="23">
        <f>IF(nodeselection=21,1,IF(nodeselection&gt;=8,0,1))</f>
        <v>1</v>
      </c>
      <c r="Q98" s="19"/>
    </row>
    <row r="99" spans="1:17" ht="15.75" hidden="1" x14ac:dyDescent="0.25">
      <c r="B99" s="119"/>
      <c r="C99" s="125" t="s">
        <v>12</v>
      </c>
      <c r="D99" s="126" t="b">
        <f t="shared" ref="D99:M99" si="44">IF($D$95="Bus",2,+IF($D$95="Zug",0.75))</f>
        <v>0</v>
      </c>
      <c r="E99" s="126" t="b">
        <f t="shared" si="44"/>
        <v>0</v>
      </c>
      <c r="F99" s="126" t="b">
        <f t="shared" si="44"/>
        <v>0</v>
      </c>
      <c r="G99" s="126" t="b">
        <f t="shared" si="44"/>
        <v>0</v>
      </c>
      <c r="H99" s="126" t="b">
        <f t="shared" si="44"/>
        <v>0</v>
      </c>
      <c r="I99" s="126" t="b">
        <f t="shared" si="44"/>
        <v>0</v>
      </c>
      <c r="J99" s="126" t="b">
        <f t="shared" si="44"/>
        <v>0</v>
      </c>
      <c r="K99" s="126" t="b">
        <f t="shared" si="44"/>
        <v>0</v>
      </c>
      <c r="L99" s="126" t="b">
        <f t="shared" si="44"/>
        <v>0</v>
      </c>
      <c r="M99" s="126" t="b">
        <f t="shared" si="44"/>
        <v>0</v>
      </c>
      <c r="N99" s="32"/>
      <c r="O99" s="31"/>
      <c r="P99" s="23">
        <v>1</v>
      </c>
      <c r="Q99" s="19"/>
    </row>
    <row r="100" spans="1:17" ht="15.75" hidden="1" x14ac:dyDescent="0.25">
      <c r="B100" s="119"/>
      <c r="C100" s="125" t="s">
        <v>0</v>
      </c>
      <c r="D100" s="126">
        <f>$D$96/80</f>
        <v>0</v>
      </c>
      <c r="E100" s="126">
        <f t="shared" ref="E100:L100" si="45">$D$96/80</f>
        <v>0</v>
      </c>
      <c r="F100" s="126">
        <f t="shared" si="45"/>
        <v>0</v>
      </c>
      <c r="G100" s="126">
        <f t="shared" si="45"/>
        <v>0</v>
      </c>
      <c r="H100" s="126">
        <f t="shared" si="45"/>
        <v>0</v>
      </c>
      <c r="I100" s="126">
        <f t="shared" si="45"/>
        <v>0</v>
      </c>
      <c r="J100" s="126">
        <f t="shared" si="45"/>
        <v>0</v>
      </c>
      <c r="K100" s="126">
        <f t="shared" si="45"/>
        <v>0</v>
      </c>
      <c r="L100" s="126">
        <f t="shared" si="45"/>
        <v>0</v>
      </c>
      <c r="M100" s="126">
        <f>$D$96/80</f>
        <v>0</v>
      </c>
      <c r="N100" s="32"/>
      <c r="O100" s="31"/>
      <c r="P100" s="23">
        <v>1</v>
      </c>
      <c r="Q100" s="19"/>
    </row>
    <row r="101" spans="1:17" ht="15.75" hidden="1" x14ac:dyDescent="0.25">
      <c r="B101" s="119"/>
      <c r="C101" s="125" t="s">
        <v>13</v>
      </c>
      <c r="D101" s="126" t="str">
        <f>IF(ISERROR(0.5*(60/D98)),"",0.5*(60/D98))</f>
        <v/>
      </c>
      <c r="E101" s="126" t="str">
        <f t="shared" ref="E101:M101" si="46">IF(ISERROR(0.5*(60/E98)),"",0.5*(60/E98))</f>
        <v/>
      </c>
      <c r="F101" s="126" t="str">
        <f t="shared" si="46"/>
        <v/>
      </c>
      <c r="G101" s="126" t="str">
        <f t="shared" si="46"/>
        <v/>
      </c>
      <c r="H101" s="126" t="str">
        <f t="shared" si="46"/>
        <v/>
      </c>
      <c r="I101" s="126" t="str">
        <f t="shared" si="46"/>
        <v/>
      </c>
      <c r="J101" s="126" t="str">
        <f t="shared" si="46"/>
        <v/>
      </c>
      <c r="K101" s="126" t="str">
        <f t="shared" si="46"/>
        <v/>
      </c>
      <c r="L101" s="126" t="str">
        <f t="shared" si="46"/>
        <v/>
      </c>
      <c r="M101" s="126" t="str">
        <f t="shared" si="46"/>
        <v/>
      </c>
      <c r="N101" s="32"/>
      <c r="O101" s="31"/>
      <c r="P101" s="23">
        <v>1</v>
      </c>
      <c r="Q101" s="19"/>
    </row>
    <row r="102" spans="1:17" ht="15.75" hidden="1" x14ac:dyDescent="0.25">
      <c r="B102" s="119"/>
      <c r="C102" s="125" t="s">
        <v>11</v>
      </c>
      <c r="D102" s="126" t="str">
        <f t="shared" ref="D102:M102" si="47">IF(ISERROR(D101+D99),"",D101+D99)</f>
        <v/>
      </c>
      <c r="E102" s="126" t="str">
        <f t="shared" si="47"/>
        <v/>
      </c>
      <c r="F102" s="126" t="str">
        <f t="shared" si="47"/>
        <v/>
      </c>
      <c r="G102" s="126" t="str">
        <f t="shared" si="47"/>
        <v/>
      </c>
      <c r="H102" s="126" t="str">
        <f t="shared" si="47"/>
        <v/>
      </c>
      <c r="I102" s="126" t="str">
        <f t="shared" si="47"/>
        <v/>
      </c>
      <c r="J102" s="126" t="str">
        <f t="shared" si="47"/>
        <v/>
      </c>
      <c r="K102" s="126" t="str">
        <f t="shared" si="47"/>
        <v/>
      </c>
      <c r="L102" s="126" t="str">
        <f t="shared" si="47"/>
        <v/>
      </c>
      <c r="M102" s="126" t="str">
        <f t="shared" si="47"/>
        <v/>
      </c>
      <c r="N102" s="32"/>
      <c r="O102" s="31"/>
      <c r="P102" s="23">
        <v>1</v>
      </c>
      <c r="Q102" s="19"/>
    </row>
    <row r="103" spans="1:17" ht="15.75" hidden="1" x14ac:dyDescent="0.25">
      <c r="B103" s="119"/>
      <c r="C103" s="125" t="s">
        <v>15</v>
      </c>
      <c r="D103" s="126" t="str">
        <f t="shared" ref="D103:M103" si="48">IF(ISERROR(D100+D102),"",D100+D102)</f>
        <v/>
      </c>
      <c r="E103" s="126" t="str">
        <f t="shared" si="48"/>
        <v/>
      </c>
      <c r="F103" s="126" t="str">
        <f t="shared" si="48"/>
        <v/>
      </c>
      <c r="G103" s="126" t="str">
        <f t="shared" si="48"/>
        <v/>
      </c>
      <c r="H103" s="126" t="str">
        <f t="shared" si="48"/>
        <v/>
      </c>
      <c r="I103" s="126" t="str">
        <f t="shared" si="48"/>
        <v/>
      </c>
      <c r="J103" s="126" t="str">
        <f t="shared" si="48"/>
        <v/>
      </c>
      <c r="K103" s="126" t="str">
        <f t="shared" si="48"/>
        <v/>
      </c>
      <c r="L103" s="126" t="str">
        <f t="shared" si="48"/>
        <v/>
      </c>
      <c r="M103" s="126" t="str">
        <f t="shared" si="48"/>
        <v/>
      </c>
      <c r="N103" s="32"/>
      <c r="O103" s="31"/>
      <c r="P103" s="23">
        <v>1</v>
      </c>
      <c r="Q103" s="19"/>
    </row>
    <row r="104" spans="1:17" ht="15.75" hidden="1" x14ac:dyDescent="0.25">
      <c r="B104" s="119"/>
      <c r="C104" s="125" t="s">
        <v>14</v>
      </c>
      <c r="D104" s="127">
        <f>IF($D$96="",0,IF(ISERROR(30/D103),0,(30/D103)))</f>
        <v>0</v>
      </c>
      <c r="E104" s="127">
        <f t="shared" ref="E104:M104" si="49">IF($D$96="",0,IF(ISERROR(30/E103),0,(30/E103)))</f>
        <v>0</v>
      </c>
      <c r="F104" s="127">
        <f t="shared" si="49"/>
        <v>0</v>
      </c>
      <c r="G104" s="127">
        <f t="shared" si="49"/>
        <v>0</v>
      </c>
      <c r="H104" s="127">
        <f t="shared" si="49"/>
        <v>0</v>
      </c>
      <c r="I104" s="127">
        <f t="shared" si="49"/>
        <v>0</v>
      </c>
      <c r="J104" s="127">
        <f t="shared" si="49"/>
        <v>0</v>
      </c>
      <c r="K104" s="127">
        <f t="shared" si="49"/>
        <v>0</v>
      </c>
      <c r="L104" s="127">
        <f t="shared" si="49"/>
        <v>0</v>
      </c>
      <c r="M104" s="127">
        <f t="shared" si="49"/>
        <v>0</v>
      </c>
      <c r="N104" s="33"/>
      <c r="O104" s="34"/>
      <c r="P104" s="23">
        <v>1</v>
      </c>
      <c r="Q104" s="19"/>
    </row>
    <row r="105" spans="1:17" ht="15.75" hidden="1" x14ac:dyDescent="0.25">
      <c r="B105" s="119"/>
      <c r="C105" s="128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35"/>
      <c r="O105" s="36"/>
      <c r="P105" s="23">
        <f>IF(nodeselection=21,1,IF(nodeselection&gt;=8,0,1))</f>
        <v>1</v>
      </c>
      <c r="Q105" s="19"/>
    </row>
    <row r="106" spans="1:17" ht="15.75" hidden="1" x14ac:dyDescent="0.25">
      <c r="B106" s="119"/>
      <c r="C106" s="123" t="s">
        <v>89</v>
      </c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25"/>
      <c r="O106" s="26"/>
      <c r="P106" s="23">
        <f>IF(nodeselection=21,1,IF(nodeselection&gt;=9,0,1))</f>
        <v>1</v>
      </c>
      <c r="Q106" s="19"/>
    </row>
    <row r="107" spans="1:17" ht="15.75" hidden="1" x14ac:dyDescent="0.25">
      <c r="B107" s="119"/>
      <c r="C107" s="108" t="s">
        <v>78</v>
      </c>
      <c r="D107" s="117"/>
      <c r="E107" s="130"/>
      <c r="F107" s="130"/>
      <c r="G107" s="130"/>
      <c r="H107" s="130"/>
      <c r="I107" s="130"/>
      <c r="J107" s="130"/>
      <c r="K107" s="130"/>
      <c r="L107" s="130"/>
      <c r="M107" s="130"/>
      <c r="N107" s="25"/>
      <c r="O107" s="26"/>
      <c r="P107" s="23">
        <f>IF(nodeselection=21,1,IF(nodeselection&gt;=9,0,1))</f>
        <v>1</v>
      </c>
      <c r="Q107" s="19"/>
    </row>
    <row r="108" spans="1:17" ht="15.75" hidden="1" x14ac:dyDescent="0.25">
      <c r="A108" s="39">
        <f>IF(D107=$Q$11,650,1000)</f>
        <v>1000</v>
      </c>
      <c r="B108" s="119"/>
      <c r="C108" s="108" t="s">
        <v>79</v>
      </c>
      <c r="D108" s="117"/>
      <c r="E108" s="130"/>
      <c r="F108" s="130"/>
      <c r="G108" s="130"/>
      <c r="H108" s="130"/>
      <c r="I108" s="130"/>
      <c r="J108" s="130"/>
      <c r="K108" s="130"/>
      <c r="L108" s="130"/>
      <c r="M108" s="130"/>
      <c r="N108" s="37"/>
      <c r="O108" s="28"/>
      <c r="P108" s="23">
        <f>IF(nodeselection=21,1,IF(nodeselection&gt;=9,0,1))</f>
        <v>1</v>
      </c>
      <c r="Q108" s="19"/>
    </row>
    <row r="109" spans="1:17" ht="15.75" hidden="1" x14ac:dyDescent="0.25">
      <c r="B109" s="119"/>
      <c r="C109" s="108"/>
      <c r="D109" s="109" t="s">
        <v>1</v>
      </c>
      <c r="E109" s="109" t="s">
        <v>2</v>
      </c>
      <c r="F109" s="109" t="s">
        <v>3</v>
      </c>
      <c r="G109" s="109" t="s">
        <v>4</v>
      </c>
      <c r="H109" s="109" t="s">
        <v>5</v>
      </c>
      <c r="I109" s="109" t="s">
        <v>6</v>
      </c>
      <c r="J109" s="109" t="s">
        <v>7</v>
      </c>
      <c r="K109" s="109" t="s">
        <v>8</v>
      </c>
      <c r="L109" s="109" t="s">
        <v>9</v>
      </c>
      <c r="M109" s="109" t="s">
        <v>10</v>
      </c>
      <c r="N109" s="37"/>
      <c r="O109" s="28"/>
      <c r="P109" s="23">
        <f>IF(nodeselection=21,1,IF(nodeselection&gt;=9,0,1))</f>
        <v>1</v>
      </c>
      <c r="Q109" s="19"/>
    </row>
    <row r="110" spans="1:17" ht="15.75" hidden="1" x14ac:dyDescent="0.25">
      <c r="B110" s="119"/>
      <c r="C110" s="108" t="s">
        <v>80</v>
      </c>
      <c r="D110" s="117"/>
      <c r="E110" s="117"/>
      <c r="F110" s="118"/>
      <c r="G110" s="118"/>
      <c r="H110" s="118"/>
      <c r="I110" s="118"/>
      <c r="J110" s="118"/>
      <c r="K110" s="118"/>
      <c r="L110" s="118"/>
      <c r="M110" s="118"/>
      <c r="N110" s="37"/>
      <c r="O110" s="28"/>
      <c r="P110" s="23">
        <f>IF(nodeselection=21,1,IF(nodeselection&gt;=9,0,1))</f>
        <v>1</v>
      </c>
      <c r="Q110" s="19"/>
    </row>
    <row r="111" spans="1:17" ht="15.75" hidden="1" x14ac:dyDescent="0.25">
      <c r="B111" s="119"/>
      <c r="C111" s="125" t="s">
        <v>12</v>
      </c>
      <c r="D111" s="126" t="b">
        <f t="shared" ref="D111:M111" si="50">IF($D$107="Bus",2,+IF($D$107="Zug",0.75))</f>
        <v>0</v>
      </c>
      <c r="E111" s="126" t="b">
        <f t="shared" si="50"/>
        <v>0</v>
      </c>
      <c r="F111" s="126" t="b">
        <f t="shared" si="50"/>
        <v>0</v>
      </c>
      <c r="G111" s="126" t="b">
        <f t="shared" si="50"/>
        <v>0</v>
      </c>
      <c r="H111" s="126" t="b">
        <f t="shared" si="50"/>
        <v>0</v>
      </c>
      <c r="I111" s="126" t="b">
        <f t="shared" si="50"/>
        <v>0</v>
      </c>
      <c r="J111" s="126" t="b">
        <f t="shared" si="50"/>
        <v>0</v>
      </c>
      <c r="K111" s="126" t="b">
        <f t="shared" si="50"/>
        <v>0</v>
      </c>
      <c r="L111" s="126" t="b">
        <f t="shared" si="50"/>
        <v>0</v>
      </c>
      <c r="M111" s="126" t="b">
        <f t="shared" si="50"/>
        <v>0</v>
      </c>
      <c r="N111" s="32"/>
      <c r="O111" s="31"/>
      <c r="P111" s="23">
        <v>1</v>
      </c>
      <c r="Q111" s="19"/>
    </row>
    <row r="112" spans="1:17" ht="15.75" hidden="1" x14ac:dyDescent="0.25">
      <c r="B112" s="119"/>
      <c r="C112" s="125" t="s">
        <v>0</v>
      </c>
      <c r="D112" s="126">
        <f>$D$108/80</f>
        <v>0</v>
      </c>
      <c r="E112" s="126">
        <f t="shared" ref="E112:L112" si="51">$D$108/80</f>
        <v>0</v>
      </c>
      <c r="F112" s="126">
        <f t="shared" si="51"/>
        <v>0</v>
      </c>
      <c r="G112" s="126">
        <f t="shared" si="51"/>
        <v>0</v>
      </c>
      <c r="H112" s="126">
        <f t="shared" si="51"/>
        <v>0</v>
      </c>
      <c r="I112" s="126">
        <f t="shared" si="51"/>
        <v>0</v>
      </c>
      <c r="J112" s="126">
        <f t="shared" si="51"/>
        <v>0</v>
      </c>
      <c r="K112" s="126">
        <f t="shared" si="51"/>
        <v>0</v>
      </c>
      <c r="L112" s="126">
        <f t="shared" si="51"/>
        <v>0</v>
      </c>
      <c r="M112" s="126">
        <f>$D$108/80</f>
        <v>0</v>
      </c>
      <c r="N112" s="32"/>
      <c r="O112" s="31"/>
      <c r="P112" s="23">
        <v>1</v>
      </c>
      <c r="Q112" s="19"/>
    </row>
    <row r="113" spans="1:17" ht="15.75" hidden="1" x14ac:dyDescent="0.25">
      <c r="B113" s="119"/>
      <c r="C113" s="125" t="s">
        <v>13</v>
      </c>
      <c r="D113" s="126" t="str">
        <f>IF(ISERROR(0.5*(60/D110)),"",0.5*(60/D110))</f>
        <v/>
      </c>
      <c r="E113" s="126" t="str">
        <f t="shared" ref="E113:M113" si="52">IF(ISERROR(0.5*(60/E110)),"",0.5*(60/E110))</f>
        <v/>
      </c>
      <c r="F113" s="126" t="str">
        <f t="shared" si="52"/>
        <v/>
      </c>
      <c r="G113" s="126" t="str">
        <f t="shared" si="52"/>
        <v/>
      </c>
      <c r="H113" s="126" t="str">
        <f t="shared" si="52"/>
        <v/>
      </c>
      <c r="I113" s="126" t="str">
        <f t="shared" si="52"/>
        <v/>
      </c>
      <c r="J113" s="126" t="str">
        <f t="shared" si="52"/>
        <v/>
      </c>
      <c r="K113" s="126" t="str">
        <f t="shared" si="52"/>
        <v/>
      </c>
      <c r="L113" s="126" t="str">
        <f t="shared" si="52"/>
        <v/>
      </c>
      <c r="M113" s="126" t="str">
        <f t="shared" si="52"/>
        <v/>
      </c>
      <c r="N113" s="32"/>
      <c r="O113" s="31"/>
      <c r="P113" s="23">
        <v>1</v>
      </c>
      <c r="Q113" s="19"/>
    </row>
    <row r="114" spans="1:17" ht="15.75" hidden="1" x14ac:dyDescent="0.25">
      <c r="B114" s="119"/>
      <c r="C114" s="125" t="s">
        <v>11</v>
      </c>
      <c r="D114" s="126" t="str">
        <f t="shared" ref="D114:M114" si="53">IF(ISERROR(D113+D111),"",D113+D111)</f>
        <v/>
      </c>
      <c r="E114" s="126" t="str">
        <f t="shared" si="53"/>
        <v/>
      </c>
      <c r="F114" s="126" t="str">
        <f t="shared" si="53"/>
        <v/>
      </c>
      <c r="G114" s="126" t="str">
        <f t="shared" si="53"/>
        <v/>
      </c>
      <c r="H114" s="126" t="str">
        <f t="shared" si="53"/>
        <v/>
      </c>
      <c r="I114" s="126" t="str">
        <f t="shared" si="53"/>
        <v/>
      </c>
      <c r="J114" s="126" t="str">
        <f t="shared" si="53"/>
        <v/>
      </c>
      <c r="K114" s="126" t="str">
        <f t="shared" si="53"/>
        <v/>
      </c>
      <c r="L114" s="126" t="str">
        <f t="shared" si="53"/>
        <v/>
      </c>
      <c r="M114" s="126" t="str">
        <f t="shared" si="53"/>
        <v/>
      </c>
      <c r="N114" s="32"/>
      <c r="O114" s="31"/>
      <c r="P114" s="23">
        <v>1</v>
      </c>
      <c r="Q114" s="19"/>
    </row>
    <row r="115" spans="1:17" ht="15.75" hidden="1" x14ac:dyDescent="0.25">
      <c r="B115" s="119"/>
      <c r="C115" s="125" t="s">
        <v>15</v>
      </c>
      <c r="D115" s="126" t="str">
        <f t="shared" ref="D115:M115" si="54">IF(ISERROR(D112+D114),"",D112+D114)</f>
        <v/>
      </c>
      <c r="E115" s="126" t="str">
        <f t="shared" si="54"/>
        <v/>
      </c>
      <c r="F115" s="126" t="str">
        <f t="shared" si="54"/>
        <v/>
      </c>
      <c r="G115" s="126" t="str">
        <f t="shared" si="54"/>
        <v/>
      </c>
      <c r="H115" s="126" t="str">
        <f t="shared" si="54"/>
        <v/>
      </c>
      <c r="I115" s="126" t="str">
        <f t="shared" si="54"/>
        <v/>
      </c>
      <c r="J115" s="126" t="str">
        <f t="shared" si="54"/>
        <v/>
      </c>
      <c r="K115" s="126" t="str">
        <f t="shared" si="54"/>
        <v/>
      </c>
      <c r="L115" s="126" t="str">
        <f t="shared" si="54"/>
        <v/>
      </c>
      <c r="M115" s="126" t="str">
        <f t="shared" si="54"/>
        <v/>
      </c>
      <c r="N115" s="32"/>
      <c r="O115" s="31"/>
      <c r="P115" s="23">
        <v>1</v>
      </c>
      <c r="Q115" s="19"/>
    </row>
    <row r="116" spans="1:17" ht="1.5" hidden="1" customHeight="1" x14ac:dyDescent="0.25">
      <c r="B116" s="119"/>
      <c r="C116" s="125" t="s">
        <v>14</v>
      </c>
      <c r="D116" s="127">
        <f>IF($D$108="",0,IF(ISERROR(30/D115),0,(30/D115)))</f>
        <v>0</v>
      </c>
      <c r="E116" s="127">
        <f t="shared" ref="E116:M116" si="55">IF($D$108="",0,IF(ISERROR(30/E115),0,(30/E115)))</f>
        <v>0</v>
      </c>
      <c r="F116" s="127">
        <f t="shared" si="55"/>
        <v>0</v>
      </c>
      <c r="G116" s="127">
        <f t="shared" si="55"/>
        <v>0</v>
      </c>
      <c r="H116" s="127">
        <f t="shared" si="55"/>
        <v>0</v>
      </c>
      <c r="I116" s="127">
        <f t="shared" si="55"/>
        <v>0</v>
      </c>
      <c r="J116" s="127">
        <f t="shared" si="55"/>
        <v>0</v>
      </c>
      <c r="K116" s="127">
        <f t="shared" si="55"/>
        <v>0</v>
      </c>
      <c r="L116" s="127">
        <f t="shared" si="55"/>
        <v>0</v>
      </c>
      <c r="M116" s="127">
        <f t="shared" si="55"/>
        <v>0</v>
      </c>
      <c r="N116" s="33"/>
      <c r="O116" s="34"/>
      <c r="P116" s="23">
        <v>1</v>
      </c>
      <c r="Q116" s="19"/>
    </row>
    <row r="117" spans="1:17" ht="15.75" hidden="1" x14ac:dyDescent="0.25">
      <c r="B117" s="119"/>
      <c r="C117" s="128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35"/>
      <c r="O117" s="36"/>
      <c r="P117" s="23">
        <f>IF(nodeselection=21,1,IF(nodeselection&gt;=9,0,1))</f>
        <v>1</v>
      </c>
      <c r="Q117" s="19"/>
    </row>
    <row r="118" spans="1:17" ht="15.75" hidden="1" x14ac:dyDescent="0.25">
      <c r="B118" s="119"/>
      <c r="C118" s="123" t="s">
        <v>90</v>
      </c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25"/>
      <c r="O118" s="26"/>
      <c r="P118" s="23">
        <f>IF(nodeselection=21,1,IF(nodeselection&gt;=10,0,1))</f>
        <v>1</v>
      </c>
      <c r="Q118" s="19"/>
    </row>
    <row r="119" spans="1:17" ht="15.75" hidden="1" x14ac:dyDescent="0.25">
      <c r="B119" s="119"/>
      <c r="C119" s="108" t="s">
        <v>78</v>
      </c>
      <c r="D119" s="117"/>
      <c r="E119" s="130"/>
      <c r="F119" s="130"/>
      <c r="G119" s="130"/>
      <c r="H119" s="130"/>
      <c r="I119" s="130"/>
      <c r="J119" s="130"/>
      <c r="K119" s="130"/>
      <c r="L119" s="130"/>
      <c r="M119" s="130"/>
      <c r="N119" s="25"/>
      <c r="O119" s="26"/>
      <c r="P119" s="23">
        <f>IF(nodeselection=21,1,IF(nodeselection&gt;=10,0,1))</f>
        <v>1</v>
      </c>
      <c r="Q119" s="19"/>
    </row>
    <row r="120" spans="1:17" ht="15.75" hidden="1" x14ac:dyDescent="0.25">
      <c r="A120" s="39">
        <f>IF(D119=$Q$11,650,1000)</f>
        <v>1000</v>
      </c>
      <c r="B120" s="119"/>
      <c r="C120" s="108" t="s">
        <v>79</v>
      </c>
      <c r="D120" s="117"/>
      <c r="E120" s="130"/>
      <c r="F120" s="130"/>
      <c r="G120" s="130"/>
      <c r="H120" s="130"/>
      <c r="I120" s="130"/>
      <c r="J120" s="130"/>
      <c r="K120" s="130"/>
      <c r="L120" s="130"/>
      <c r="M120" s="130"/>
      <c r="N120" s="37"/>
      <c r="O120" s="28"/>
      <c r="P120" s="23">
        <f>IF(nodeselection=21,1,IF(nodeselection&gt;=10,0,1))</f>
        <v>1</v>
      </c>
      <c r="Q120" s="19"/>
    </row>
    <row r="121" spans="1:17" ht="15.75" hidden="1" x14ac:dyDescent="0.25">
      <c r="B121" s="119"/>
      <c r="C121" s="108"/>
      <c r="D121" s="109" t="s">
        <v>1</v>
      </c>
      <c r="E121" s="109" t="s">
        <v>2</v>
      </c>
      <c r="F121" s="109" t="s">
        <v>3</v>
      </c>
      <c r="G121" s="109" t="s">
        <v>4</v>
      </c>
      <c r="H121" s="109" t="s">
        <v>5</v>
      </c>
      <c r="I121" s="109" t="s">
        <v>6</v>
      </c>
      <c r="J121" s="109" t="s">
        <v>7</v>
      </c>
      <c r="K121" s="109" t="s">
        <v>8</v>
      </c>
      <c r="L121" s="109" t="s">
        <v>9</v>
      </c>
      <c r="M121" s="109" t="s">
        <v>10</v>
      </c>
      <c r="N121" s="37"/>
      <c r="O121" s="28"/>
      <c r="P121" s="23">
        <f>IF(nodeselection=21,1,IF(nodeselection&gt;=10,0,1))</f>
        <v>1</v>
      </c>
      <c r="Q121" s="19"/>
    </row>
    <row r="122" spans="1:17" ht="15.75" hidden="1" x14ac:dyDescent="0.25">
      <c r="B122" s="119"/>
      <c r="C122" s="108" t="s">
        <v>80</v>
      </c>
      <c r="D122" s="117"/>
      <c r="E122" s="117"/>
      <c r="F122" s="118"/>
      <c r="G122" s="118"/>
      <c r="H122" s="118"/>
      <c r="I122" s="118"/>
      <c r="J122" s="118"/>
      <c r="K122" s="118"/>
      <c r="L122" s="118"/>
      <c r="M122" s="118"/>
      <c r="N122" s="42"/>
      <c r="O122" s="28"/>
      <c r="P122" s="23">
        <f>IF(nodeselection=21,1,IF(nodeselection&gt;=10,0,1))</f>
        <v>1</v>
      </c>
      <c r="Q122" s="19"/>
    </row>
    <row r="123" spans="1:17" ht="15.75" hidden="1" x14ac:dyDescent="0.25">
      <c r="B123" s="119"/>
      <c r="C123" s="125" t="s">
        <v>12</v>
      </c>
      <c r="D123" s="126" t="b">
        <f t="shared" ref="D123:M123" si="56">IF($D$119="Bus",2,+IF($D$119="Zug",0.75))</f>
        <v>0</v>
      </c>
      <c r="E123" s="126" t="b">
        <f t="shared" si="56"/>
        <v>0</v>
      </c>
      <c r="F123" s="126" t="b">
        <f t="shared" si="56"/>
        <v>0</v>
      </c>
      <c r="G123" s="126" t="b">
        <f t="shared" si="56"/>
        <v>0</v>
      </c>
      <c r="H123" s="126" t="b">
        <f t="shared" si="56"/>
        <v>0</v>
      </c>
      <c r="I123" s="126" t="b">
        <f t="shared" si="56"/>
        <v>0</v>
      </c>
      <c r="J123" s="126" t="b">
        <f t="shared" si="56"/>
        <v>0</v>
      </c>
      <c r="K123" s="126" t="b">
        <f t="shared" si="56"/>
        <v>0</v>
      </c>
      <c r="L123" s="126" t="b">
        <f t="shared" si="56"/>
        <v>0</v>
      </c>
      <c r="M123" s="126" t="b">
        <f t="shared" si="56"/>
        <v>0</v>
      </c>
      <c r="N123" s="32"/>
      <c r="O123" s="31"/>
      <c r="P123" s="23">
        <v>1</v>
      </c>
      <c r="Q123" s="19"/>
    </row>
    <row r="124" spans="1:17" ht="15.75" hidden="1" x14ac:dyDescent="0.25">
      <c r="B124" s="119"/>
      <c r="C124" s="125" t="s">
        <v>0</v>
      </c>
      <c r="D124" s="126">
        <f>$D$120/80</f>
        <v>0</v>
      </c>
      <c r="E124" s="126">
        <f t="shared" ref="E124:L124" si="57">$D$120/80</f>
        <v>0</v>
      </c>
      <c r="F124" s="126">
        <f t="shared" si="57"/>
        <v>0</v>
      </c>
      <c r="G124" s="126">
        <f t="shared" si="57"/>
        <v>0</v>
      </c>
      <c r="H124" s="126">
        <f t="shared" si="57"/>
        <v>0</v>
      </c>
      <c r="I124" s="126">
        <f t="shared" si="57"/>
        <v>0</v>
      </c>
      <c r="J124" s="126">
        <f t="shared" si="57"/>
        <v>0</v>
      </c>
      <c r="K124" s="126">
        <f t="shared" si="57"/>
        <v>0</v>
      </c>
      <c r="L124" s="126">
        <f t="shared" si="57"/>
        <v>0</v>
      </c>
      <c r="M124" s="126">
        <f>$D$120/80</f>
        <v>0</v>
      </c>
      <c r="N124" s="32"/>
      <c r="O124" s="31"/>
      <c r="P124" s="23">
        <v>1</v>
      </c>
      <c r="Q124" s="19"/>
    </row>
    <row r="125" spans="1:17" ht="15.75" hidden="1" x14ac:dyDescent="0.25">
      <c r="B125" s="119"/>
      <c r="C125" s="125" t="s">
        <v>13</v>
      </c>
      <c r="D125" s="126" t="str">
        <f>IF(ISERROR(0.5*(60/D122)),"",0.5*(60/D122))</f>
        <v/>
      </c>
      <c r="E125" s="126" t="str">
        <f t="shared" ref="E125:M125" si="58">IF(ISERROR(0.5*(60/E122)),"",0.5*(60/E122))</f>
        <v/>
      </c>
      <c r="F125" s="126" t="str">
        <f t="shared" si="58"/>
        <v/>
      </c>
      <c r="G125" s="126" t="str">
        <f t="shared" si="58"/>
        <v/>
      </c>
      <c r="H125" s="126" t="str">
        <f t="shared" si="58"/>
        <v/>
      </c>
      <c r="I125" s="126" t="str">
        <f t="shared" si="58"/>
        <v/>
      </c>
      <c r="J125" s="126" t="str">
        <f t="shared" si="58"/>
        <v/>
      </c>
      <c r="K125" s="126" t="str">
        <f t="shared" si="58"/>
        <v/>
      </c>
      <c r="L125" s="126" t="str">
        <f t="shared" si="58"/>
        <v/>
      </c>
      <c r="M125" s="126" t="str">
        <f t="shared" si="58"/>
        <v/>
      </c>
      <c r="N125" s="32"/>
      <c r="O125" s="31"/>
      <c r="P125" s="23">
        <v>1</v>
      </c>
      <c r="Q125" s="19"/>
    </row>
    <row r="126" spans="1:17" ht="15.75" hidden="1" x14ac:dyDescent="0.25">
      <c r="B126" s="119"/>
      <c r="C126" s="125" t="s">
        <v>11</v>
      </c>
      <c r="D126" s="126" t="str">
        <f t="shared" ref="D126:M126" si="59">IF(ISERROR(D125+D123),"",D125+D123)</f>
        <v/>
      </c>
      <c r="E126" s="126" t="str">
        <f t="shared" si="59"/>
        <v/>
      </c>
      <c r="F126" s="126" t="str">
        <f t="shared" si="59"/>
        <v/>
      </c>
      <c r="G126" s="126" t="str">
        <f t="shared" si="59"/>
        <v/>
      </c>
      <c r="H126" s="126" t="str">
        <f t="shared" si="59"/>
        <v/>
      </c>
      <c r="I126" s="126" t="str">
        <f t="shared" si="59"/>
        <v/>
      </c>
      <c r="J126" s="126" t="str">
        <f t="shared" si="59"/>
        <v/>
      </c>
      <c r="K126" s="126" t="str">
        <f t="shared" si="59"/>
        <v/>
      </c>
      <c r="L126" s="126" t="str">
        <f t="shared" si="59"/>
        <v/>
      </c>
      <c r="M126" s="126" t="str">
        <f t="shared" si="59"/>
        <v/>
      </c>
      <c r="N126" s="32"/>
      <c r="O126" s="31"/>
      <c r="P126" s="23">
        <v>1</v>
      </c>
      <c r="Q126" s="19"/>
    </row>
    <row r="127" spans="1:17" ht="15.75" hidden="1" x14ac:dyDescent="0.25">
      <c r="B127" s="119"/>
      <c r="C127" s="125" t="s">
        <v>15</v>
      </c>
      <c r="D127" s="126" t="str">
        <f t="shared" ref="D127:M127" si="60">IF(ISERROR(D124+D126),"",D124+D126)</f>
        <v/>
      </c>
      <c r="E127" s="126" t="str">
        <f t="shared" si="60"/>
        <v/>
      </c>
      <c r="F127" s="126" t="str">
        <f t="shared" si="60"/>
        <v/>
      </c>
      <c r="G127" s="126" t="str">
        <f t="shared" si="60"/>
        <v/>
      </c>
      <c r="H127" s="126" t="str">
        <f t="shared" si="60"/>
        <v/>
      </c>
      <c r="I127" s="126" t="str">
        <f t="shared" si="60"/>
        <v/>
      </c>
      <c r="J127" s="126" t="str">
        <f t="shared" si="60"/>
        <v/>
      </c>
      <c r="K127" s="126" t="str">
        <f t="shared" si="60"/>
        <v/>
      </c>
      <c r="L127" s="126" t="str">
        <f t="shared" si="60"/>
        <v/>
      </c>
      <c r="M127" s="126" t="str">
        <f t="shared" si="60"/>
        <v/>
      </c>
      <c r="N127" s="32"/>
      <c r="O127" s="31"/>
      <c r="P127" s="23">
        <v>1</v>
      </c>
      <c r="Q127" s="19"/>
    </row>
    <row r="128" spans="1:17" ht="15.75" hidden="1" x14ac:dyDescent="0.25">
      <c r="B128" s="119"/>
      <c r="C128" s="125" t="s">
        <v>14</v>
      </c>
      <c r="D128" s="127">
        <f>IF($D$120="",0,IF(ISERROR(30/D127),0,(30/D127)))</f>
        <v>0</v>
      </c>
      <c r="E128" s="127">
        <f t="shared" ref="E128:M128" si="61">IF($D$120="",0,IF(ISERROR(30/E127),0,(30/E127)))</f>
        <v>0</v>
      </c>
      <c r="F128" s="127">
        <f t="shared" si="61"/>
        <v>0</v>
      </c>
      <c r="G128" s="127">
        <f t="shared" si="61"/>
        <v>0</v>
      </c>
      <c r="H128" s="127">
        <f t="shared" si="61"/>
        <v>0</v>
      </c>
      <c r="I128" s="127">
        <f t="shared" si="61"/>
        <v>0</v>
      </c>
      <c r="J128" s="127">
        <f t="shared" si="61"/>
        <v>0</v>
      </c>
      <c r="K128" s="127">
        <f t="shared" si="61"/>
        <v>0</v>
      </c>
      <c r="L128" s="127">
        <f t="shared" si="61"/>
        <v>0</v>
      </c>
      <c r="M128" s="127">
        <f t="shared" si="61"/>
        <v>0</v>
      </c>
      <c r="N128" s="33"/>
      <c r="O128" s="34"/>
      <c r="P128" s="23">
        <v>1</v>
      </c>
      <c r="Q128" s="19"/>
    </row>
    <row r="129" spans="1:17" ht="15.75" hidden="1" x14ac:dyDescent="0.25">
      <c r="B129" s="119"/>
      <c r="C129" s="128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35"/>
      <c r="O129" s="36"/>
      <c r="P129" s="23">
        <f>IF(nodeselection=21,1,IF(nodeselection&gt;=10,0,1))</f>
        <v>1</v>
      </c>
      <c r="Q129" s="19"/>
    </row>
    <row r="130" spans="1:17" ht="15.75" hidden="1" x14ac:dyDescent="0.25">
      <c r="B130" s="119"/>
      <c r="C130" s="123" t="s">
        <v>91</v>
      </c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25"/>
      <c r="O130" s="26"/>
      <c r="P130" s="23">
        <f>IF(nodeselection=21,1,IF(nodeselection&gt;=11,0,1))</f>
        <v>1</v>
      </c>
      <c r="Q130" s="19"/>
    </row>
    <row r="131" spans="1:17" ht="15.75" hidden="1" x14ac:dyDescent="0.25">
      <c r="B131" s="119"/>
      <c r="C131" s="108" t="s">
        <v>78</v>
      </c>
      <c r="D131" s="117"/>
      <c r="E131" s="130"/>
      <c r="F131" s="130"/>
      <c r="G131" s="130"/>
      <c r="H131" s="130"/>
      <c r="I131" s="130"/>
      <c r="J131" s="130"/>
      <c r="K131" s="130"/>
      <c r="L131" s="130"/>
      <c r="M131" s="130"/>
      <c r="N131" s="25"/>
      <c r="O131" s="26"/>
      <c r="P131" s="23">
        <f>IF(nodeselection=21,1,IF(nodeselection&gt;=11,0,1))</f>
        <v>1</v>
      </c>
      <c r="Q131" s="19"/>
    </row>
    <row r="132" spans="1:17" ht="15.75" hidden="1" x14ac:dyDescent="0.25">
      <c r="A132" s="39">
        <f>IF(D131=$Q$11,650,1000)</f>
        <v>1000</v>
      </c>
      <c r="B132" s="119"/>
      <c r="C132" s="108" t="s">
        <v>79</v>
      </c>
      <c r="D132" s="117"/>
      <c r="E132" s="130"/>
      <c r="F132" s="130"/>
      <c r="G132" s="130"/>
      <c r="H132" s="130"/>
      <c r="I132" s="130"/>
      <c r="J132" s="130"/>
      <c r="K132" s="130"/>
      <c r="L132" s="130"/>
      <c r="M132" s="130"/>
      <c r="N132" s="37"/>
      <c r="O132" s="28"/>
      <c r="P132" s="23">
        <f>IF(nodeselection=21,1,IF(nodeselection&gt;=11,0,1))</f>
        <v>1</v>
      </c>
      <c r="Q132" s="19"/>
    </row>
    <row r="133" spans="1:17" ht="15.75" hidden="1" x14ac:dyDescent="0.25">
      <c r="B133" s="119"/>
      <c r="C133" s="108"/>
      <c r="D133" s="109" t="s">
        <v>1</v>
      </c>
      <c r="E133" s="109" t="s">
        <v>2</v>
      </c>
      <c r="F133" s="109" t="s">
        <v>3</v>
      </c>
      <c r="G133" s="109" t="s">
        <v>4</v>
      </c>
      <c r="H133" s="109" t="s">
        <v>5</v>
      </c>
      <c r="I133" s="109" t="s">
        <v>6</v>
      </c>
      <c r="J133" s="109" t="s">
        <v>7</v>
      </c>
      <c r="K133" s="109" t="s">
        <v>8</v>
      </c>
      <c r="L133" s="109" t="s">
        <v>9</v>
      </c>
      <c r="M133" s="109" t="s">
        <v>10</v>
      </c>
      <c r="N133" s="37"/>
      <c r="O133" s="28"/>
      <c r="P133" s="23">
        <f>IF(nodeselection=21,1,IF(nodeselection&gt;=11,0,1))</f>
        <v>1</v>
      </c>
      <c r="Q133" s="19"/>
    </row>
    <row r="134" spans="1:17" ht="15.75" hidden="1" x14ac:dyDescent="0.25">
      <c r="B134" s="119"/>
      <c r="C134" s="108" t="s">
        <v>80</v>
      </c>
      <c r="D134" s="117"/>
      <c r="E134" s="117"/>
      <c r="F134" s="118"/>
      <c r="G134" s="118"/>
      <c r="H134" s="118"/>
      <c r="I134" s="118"/>
      <c r="J134" s="118"/>
      <c r="K134" s="118"/>
      <c r="L134" s="118"/>
      <c r="M134" s="118"/>
      <c r="N134" s="37"/>
      <c r="O134" s="28"/>
      <c r="P134" s="23">
        <f>IF(nodeselection=21,1,IF(nodeselection&gt;=11,0,1))</f>
        <v>1</v>
      </c>
      <c r="Q134" s="19"/>
    </row>
    <row r="135" spans="1:17" ht="15.75" hidden="1" x14ac:dyDescent="0.25">
      <c r="B135" s="119"/>
      <c r="C135" s="125" t="s">
        <v>12</v>
      </c>
      <c r="D135" s="126" t="b">
        <f t="shared" ref="D135:M135" si="62">IF($D$131="Bus",2,+IF($D$131="Zug",0.75))</f>
        <v>0</v>
      </c>
      <c r="E135" s="126" t="b">
        <f t="shared" si="62"/>
        <v>0</v>
      </c>
      <c r="F135" s="126" t="b">
        <f t="shared" si="62"/>
        <v>0</v>
      </c>
      <c r="G135" s="126" t="b">
        <f t="shared" si="62"/>
        <v>0</v>
      </c>
      <c r="H135" s="126" t="b">
        <f t="shared" si="62"/>
        <v>0</v>
      </c>
      <c r="I135" s="126" t="b">
        <f t="shared" si="62"/>
        <v>0</v>
      </c>
      <c r="J135" s="126" t="b">
        <f t="shared" si="62"/>
        <v>0</v>
      </c>
      <c r="K135" s="126" t="b">
        <f t="shared" si="62"/>
        <v>0</v>
      </c>
      <c r="L135" s="126" t="b">
        <f t="shared" si="62"/>
        <v>0</v>
      </c>
      <c r="M135" s="126" t="b">
        <f t="shared" si="62"/>
        <v>0</v>
      </c>
      <c r="N135" s="32"/>
      <c r="O135" s="31"/>
      <c r="P135" s="23">
        <v>1</v>
      </c>
      <c r="Q135" s="19"/>
    </row>
    <row r="136" spans="1:17" ht="15.75" hidden="1" x14ac:dyDescent="0.25">
      <c r="B136" s="119"/>
      <c r="C136" s="125" t="s">
        <v>0</v>
      </c>
      <c r="D136" s="126">
        <f>$D$132/80</f>
        <v>0</v>
      </c>
      <c r="E136" s="126">
        <f t="shared" ref="E136:L136" si="63">$D$132/80</f>
        <v>0</v>
      </c>
      <c r="F136" s="126">
        <f t="shared" si="63"/>
        <v>0</v>
      </c>
      <c r="G136" s="126">
        <f t="shared" si="63"/>
        <v>0</v>
      </c>
      <c r="H136" s="126">
        <f t="shared" si="63"/>
        <v>0</v>
      </c>
      <c r="I136" s="126">
        <f t="shared" si="63"/>
        <v>0</v>
      </c>
      <c r="J136" s="126">
        <f t="shared" si="63"/>
        <v>0</v>
      </c>
      <c r="K136" s="126">
        <f t="shared" si="63"/>
        <v>0</v>
      </c>
      <c r="L136" s="126">
        <f t="shared" si="63"/>
        <v>0</v>
      </c>
      <c r="M136" s="126">
        <f>$D$132/80</f>
        <v>0</v>
      </c>
      <c r="N136" s="32"/>
      <c r="O136" s="31"/>
      <c r="P136" s="23">
        <v>1</v>
      </c>
      <c r="Q136" s="19"/>
    </row>
    <row r="137" spans="1:17" ht="15.75" hidden="1" x14ac:dyDescent="0.25">
      <c r="B137" s="119"/>
      <c r="C137" s="125" t="s">
        <v>13</v>
      </c>
      <c r="D137" s="126" t="str">
        <f>IF(ISERROR(0.5*(60/D134)),"",0.5*(60/D134))</f>
        <v/>
      </c>
      <c r="E137" s="126" t="str">
        <f t="shared" ref="E137:M137" si="64">IF(ISERROR(0.5*(60/E134)),"",0.5*(60/E134))</f>
        <v/>
      </c>
      <c r="F137" s="126" t="str">
        <f t="shared" si="64"/>
        <v/>
      </c>
      <c r="G137" s="126" t="str">
        <f t="shared" si="64"/>
        <v/>
      </c>
      <c r="H137" s="126" t="str">
        <f t="shared" si="64"/>
        <v/>
      </c>
      <c r="I137" s="126" t="str">
        <f t="shared" si="64"/>
        <v/>
      </c>
      <c r="J137" s="126" t="str">
        <f t="shared" si="64"/>
        <v/>
      </c>
      <c r="K137" s="126" t="str">
        <f t="shared" si="64"/>
        <v/>
      </c>
      <c r="L137" s="126" t="str">
        <f t="shared" si="64"/>
        <v/>
      </c>
      <c r="M137" s="126" t="str">
        <f t="shared" si="64"/>
        <v/>
      </c>
      <c r="N137" s="32"/>
      <c r="O137" s="31"/>
      <c r="P137" s="23">
        <v>1</v>
      </c>
      <c r="Q137" s="19"/>
    </row>
    <row r="138" spans="1:17" ht="15.75" hidden="1" x14ac:dyDescent="0.25">
      <c r="B138" s="119"/>
      <c r="C138" s="125" t="s">
        <v>11</v>
      </c>
      <c r="D138" s="126" t="str">
        <f t="shared" ref="D138:M138" si="65">IF(ISERROR(D137+D135),"",D137+D135)</f>
        <v/>
      </c>
      <c r="E138" s="126" t="str">
        <f t="shared" si="65"/>
        <v/>
      </c>
      <c r="F138" s="126" t="str">
        <f t="shared" si="65"/>
        <v/>
      </c>
      <c r="G138" s="126" t="str">
        <f t="shared" si="65"/>
        <v/>
      </c>
      <c r="H138" s="126" t="str">
        <f t="shared" si="65"/>
        <v/>
      </c>
      <c r="I138" s="126" t="str">
        <f t="shared" si="65"/>
        <v/>
      </c>
      <c r="J138" s="126" t="str">
        <f t="shared" si="65"/>
        <v/>
      </c>
      <c r="K138" s="126" t="str">
        <f t="shared" si="65"/>
        <v/>
      </c>
      <c r="L138" s="126" t="str">
        <f t="shared" si="65"/>
        <v/>
      </c>
      <c r="M138" s="126" t="str">
        <f t="shared" si="65"/>
        <v/>
      </c>
      <c r="N138" s="32"/>
      <c r="O138" s="31"/>
      <c r="P138" s="23">
        <v>1</v>
      </c>
      <c r="Q138" s="19"/>
    </row>
    <row r="139" spans="1:17" ht="15.75" hidden="1" x14ac:dyDescent="0.25">
      <c r="B139" s="119"/>
      <c r="C139" s="125" t="s">
        <v>15</v>
      </c>
      <c r="D139" s="126" t="str">
        <f t="shared" ref="D139:M139" si="66">IF(ISERROR(D136+D138),"",D136+D138)</f>
        <v/>
      </c>
      <c r="E139" s="126" t="str">
        <f t="shared" si="66"/>
        <v/>
      </c>
      <c r="F139" s="126" t="str">
        <f t="shared" si="66"/>
        <v/>
      </c>
      <c r="G139" s="126" t="str">
        <f t="shared" si="66"/>
        <v/>
      </c>
      <c r="H139" s="126" t="str">
        <f t="shared" si="66"/>
        <v/>
      </c>
      <c r="I139" s="126" t="str">
        <f t="shared" si="66"/>
        <v/>
      </c>
      <c r="J139" s="126" t="str">
        <f t="shared" si="66"/>
        <v/>
      </c>
      <c r="K139" s="126" t="str">
        <f t="shared" si="66"/>
        <v/>
      </c>
      <c r="L139" s="126" t="str">
        <f t="shared" si="66"/>
        <v/>
      </c>
      <c r="M139" s="126" t="str">
        <f t="shared" si="66"/>
        <v/>
      </c>
      <c r="N139" s="32"/>
      <c r="O139" s="31"/>
      <c r="P139" s="23">
        <v>1</v>
      </c>
      <c r="Q139" s="19"/>
    </row>
    <row r="140" spans="1:17" ht="15.75" hidden="1" x14ac:dyDescent="0.25">
      <c r="B140" s="119"/>
      <c r="C140" s="125" t="s">
        <v>14</v>
      </c>
      <c r="D140" s="127">
        <f>IF($D$132="",0,IF(ISERROR(30/D139),0,(30/D139)))</f>
        <v>0</v>
      </c>
      <c r="E140" s="127">
        <f t="shared" ref="E140:M140" si="67">IF($D$132="",0,IF(ISERROR(30/E139),0,(30/E139)))</f>
        <v>0</v>
      </c>
      <c r="F140" s="127">
        <f t="shared" si="67"/>
        <v>0</v>
      </c>
      <c r="G140" s="127">
        <f t="shared" si="67"/>
        <v>0</v>
      </c>
      <c r="H140" s="127">
        <f t="shared" si="67"/>
        <v>0</v>
      </c>
      <c r="I140" s="127">
        <f t="shared" si="67"/>
        <v>0</v>
      </c>
      <c r="J140" s="127">
        <f t="shared" si="67"/>
        <v>0</v>
      </c>
      <c r="K140" s="127">
        <f t="shared" si="67"/>
        <v>0</v>
      </c>
      <c r="L140" s="127">
        <f t="shared" si="67"/>
        <v>0</v>
      </c>
      <c r="M140" s="127">
        <f t="shared" si="67"/>
        <v>0</v>
      </c>
      <c r="N140" s="33"/>
      <c r="O140" s="34"/>
      <c r="P140" s="23">
        <v>1</v>
      </c>
      <c r="Q140" s="19"/>
    </row>
    <row r="141" spans="1:17" ht="15.75" hidden="1" x14ac:dyDescent="0.25">
      <c r="B141" s="119"/>
      <c r="C141" s="128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35"/>
      <c r="O141" s="36"/>
      <c r="P141" s="23">
        <f>IF(nodeselection=21,1,IF(nodeselection&gt;=11,0,1))</f>
        <v>1</v>
      </c>
      <c r="Q141" s="19"/>
    </row>
    <row r="142" spans="1:17" ht="15.75" hidden="1" x14ac:dyDescent="0.25">
      <c r="B142" s="119"/>
      <c r="C142" s="123" t="s">
        <v>92</v>
      </c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25"/>
      <c r="O142" s="26"/>
      <c r="P142" s="23">
        <f>IF(nodeselection=21,1,IF(nodeselection&gt;=12,0,1))</f>
        <v>1</v>
      </c>
      <c r="Q142" s="19"/>
    </row>
    <row r="143" spans="1:17" ht="15.75" hidden="1" x14ac:dyDescent="0.25">
      <c r="B143" s="119"/>
      <c r="C143" s="108" t="s">
        <v>78</v>
      </c>
      <c r="D143" s="117"/>
      <c r="E143" s="130"/>
      <c r="F143" s="130"/>
      <c r="G143" s="130"/>
      <c r="H143" s="130"/>
      <c r="I143" s="130"/>
      <c r="J143" s="130"/>
      <c r="K143" s="130"/>
      <c r="L143" s="130"/>
      <c r="M143" s="130"/>
      <c r="N143" s="25"/>
      <c r="O143" s="26"/>
      <c r="P143" s="23">
        <f>IF(nodeselection=21,1,IF(nodeselection&gt;=12,0,1))</f>
        <v>1</v>
      </c>
      <c r="Q143" s="19"/>
    </row>
    <row r="144" spans="1:17" ht="15.75" hidden="1" x14ac:dyDescent="0.25">
      <c r="A144" s="39">
        <f>IF(D143=$Q$11,650,1000)</f>
        <v>1000</v>
      </c>
      <c r="B144" s="119"/>
      <c r="C144" s="108" t="s">
        <v>79</v>
      </c>
      <c r="D144" s="117"/>
      <c r="E144" s="130"/>
      <c r="F144" s="130"/>
      <c r="G144" s="130"/>
      <c r="H144" s="130"/>
      <c r="I144" s="130"/>
      <c r="J144" s="130"/>
      <c r="K144" s="130"/>
      <c r="L144" s="130"/>
      <c r="M144" s="130"/>
      <c r="N144" s="37"/>
      <c r="O144" s="28"/>
      <c r="P144" s="23">
        <f>IF(nodeselection=21,1,IF(nodeselection&gt;=12,0,1))</f>
        <v>1</v>
      </c>
      <c r="Q144" s="19"/>
    </row>
    <row r="145" spans="1:17" ht="15.75" hidden="1" x14ac:dyDescent="0.25">
      <c r="B145" s="119"/>
      <c r="C145" s="108"/>
      <c r="D145" s="109" t="s">
        <v>1</v>
      </c>
      <c r="E145" s="109" t="s">
        <v>2</v>
      </c>
      <c r="F145" s="109" t="s">
        <v>3</v>
      </c>
      <c r="G145" s="109" t="s">
        <v>4</v>
      </c>
      <c r="H145" s="109" t="s">
        <v>5</v>
      </c>
      <c r="I145" s="109" t="s">
        <v>6</v>
      </c>
      <c r="J145" s="109" t="s">
        <v>7</v>
      </c>
      <c r="K145" s="109" t="s">
        <v>8</v>
      </c>
      <c r="L145" s="109" t="s">
        <v>9</v>
      </c>
      <c r="M145" s="109" t="s">
        <v>10</v>
      </c>
      <c r="N145" s="37"/>
      <c r="O145" s="28"/>
      <c r="P145" s="23">
        <f>IF(nodeselection=21,1,IF(nodeselection&gt;=12,0,1))</f>
        <v>1</v>
      </c>
      <c r="Q145" s="19"/>
    </row>
    <row r="146" spans="1:17" ht="15.75" hidden="1" x14ac:dyDescent="0.25">
      <c r="B146" s="119"/>
      <c r="C146" s="108" t="s">
        <v>80</v>
      </c>
      <c r="D146" s="117"/>
      <c r="E146" s="117"/>
      <c r="F146" s="118"/>
      <c r="G146" s="118"/>
      <c r="H146" s="118"/>
      <c r="I146" s="118"/>
      <c r="J146" s="118"/>
      <c r="K146" s="118"/>
      <c r="L146" s="118"/>
      <c r="M146" s="118"/>
      <c r="N146" s="37"/>
      <c r="O146" s="28"/>
      <c r="P146" s="23">
        <f>IF(nodeselection=21,1,IF(nodeselection&gt;=12,0,1))</f>
        <v>1</v>
      </c>
      <c r="Q146" s="19"/>
    </row>
    <row r="147" spans="1:17" ht="15.75" hidden="1" x14ac:dyDescent="0.25">
      <c r="B147" s="119"/>
      <c r="C147" s="125" t="s">
        <v>12</v>
      </c>
      <c r="D147" s="126" t="b">
        <f t="shared" ref="D147:M147" si="68">IF($D$143="Bus",2,+IF($D$143="Zug",0.75))</f>
        <v>0</v>
      </c>
      <c r="E147" s="126" t="b">
        <f t="shared" si="68"/>
        <v>0</v>
      </c>
      <c r="F147" s="126" t="b">
        <f t="shared" si="68"/>
        <v>0</v>
      </c>
      <c r="G147" s="126" t="b">
        <f t="shared" si="68"/>
        <v>0</v>
      </c>
      <c r="H147" s="126" t="b">
        <f t="shared" si="68"/>
        <v>0</v>
      </c>
      <c r="I147" s="126" t="b">
        <f t="shared" si="68"/>
        <v>0</v>
      </c>
      <c r="J147" s="126" t="b">
        <f t="shared" si="68"/>
        <v>0</v>
      </c>
      <c r="K147" s="126" t="b">
        <f t="shared" si="68"/>
        <v>0</v>
      </c>
      <c r="L147" s="126" t="b">
        <f t="shared" si="68"/>
        <v>0</v>
      </c>
      <c r="M147" s="126" t="b">
        <f t="shared" si="68"/>
        <v>0</v>
      </c>
      <c r="N147" s="32"/>
      <c r="O147" s="31"/>
      <c r="P147" s="23">
        <v>1</v>
      </c>
      <c r="Q147" s="19"/>
    </row>
    <row r="148" spans="1:17" ht="15.75" hidden="1" x14ac:dyDescent="0.25">
      <c r="B148" s="119"/>
      <c r="C148" s="125" t="s">
        <v>0</v>
      </c>
      <c r="D148" s="126">
        <f>$D$144/80</f>
        <v>0</v>
      </c>
      <c r="E148" s="126">
        <f t="shared" ref="E148:L148" si="69">$D$144/80</f>
        <v>0</v>
      </c>
      <c r="F148" s="126">
        <f t="shared" si="69"/>
        <v>0</v>
      </c>
      <c r="G148" s="126">
        <f t="shared" si="69"/>
        <v>0</v>
      </c>
      <c r="H148" s="126">
        <f t="shared" si="69"/>
        <v>0</v>
      </c>
      <c r="I148" s="126">
        <f t="shared" si="69"/>
        <v>0</v>
      </c>
      <c r="J148" s="126">
        <f t="shared" si="69"/>
        <v>0</v>
      </c>
      <c r="K148" s="126">
        <f t="shared" si="69"/>
        <v>0</v>
      </c>
      <c r="L148" s="126">
        <f t="shared" si="69"/>
        <v>0</v>
      </c>
      <c r="M148" s="126">
        <f>$D$144/80</f>
        <v>0</v>
      </c>
      <c r="N148" s="32"/>
      <c r="O148" s="31"/>
      <c r="P148" s="23">
        <v>1</v>
      </c>
      <c r="Q148" s="19"/>
    </row>
    <row r="149" spans="1:17" ht="15.75" hidden="1" x14ac:dyDescent="0.25">
      <c r="B149" s="119"/>
      <c r="C149" s="125" t="s">
        <v>13</v>
      </c>
      <c r="D149" s="126" t="str">
        <f>IF(ISERROR(0.5*(60/D146)),"",0.5*(60/D146))</f>
        <v/>
      </c>
      <c r="E149" s="126" t="str">
        <f t="shared" ref="E149:M149" si="70">IF(ISERROR(0.5*(60/E146)),"",0.5*(60/E146))</f>
        <v/>
      </c>
      <c r="F149" s="126" t="str">
        <f t="shared" si="70"/>
        <v/>
      </c>
      <c r="G149" s="126" t="str">
        <f t="shared" si="70"/>
        <v/>
      </c>
      <c r="H149" s="126" t="str">
        <f t="shared" si="70"/>
        <v/>
      </c>
      <c r="I149" s="126" t="str">
        <f t="shared" si="70"/>
        <v/>
      </c>
      <c r="J149" s="126" t="str">
        <f t="shared" si="70"/>
        <v/>
      </c>
      <c r="K149" s="126" t="str">
        <f t="shared" si="70"/>
        <v/>
      </c>
      <c r="L149" s="126" t="str">
        <f t="shared" si="70"/>
        <v/>
      </c>
      <c r="M149" s="126" t="str">
        <f t="shared" si="70"/>
        <v/>
      </c>
      <c r="N149" s="32"/>
      <c r="O149" s="31"/>
      <c r="P149" s="23">
        <v>1</v>
      </c>
      <c r="Q149" s="19"/>
    </row>
    <row r="150" spans="1:17" ht="15.75" hidden="1" x14ac:dyDescent="0.25">
      <c r="B150" s="119"/>
      <c r="C150" s="125" t="s">
        <v>11</v>
      </c>
      <c r="D150" s="126" t="str">
        <f t="shared" ref="D150:M150" si="71">IF(ISERROR(D149+D147),"",D149+D147)</f>
        <v/>
      </c>
      <c r="E150" s="126" t="str">
        <f t="shared" si="71"/>
        <v/>
      </c>
      <c r="F150" s="126" t="str">
        <f t="shared" si="71"/>
        <v/>
      </c>
      <c r="G150" s="126" t="str">
        <f t="shared" si="71"/>
        <v/>
      </c>
      <c r="H150" s="126" t="str">
        <f t="shared" si="71"/>
        <v/>
      </c>
      <c r="I150" s="126" t="str">
        <f t="shared" si="71"/>
        <v/>
      </c>
      <c r="J150" s="126" t="str">
        <f t="shared" si="71"/>
        <v/>
      </c>
      <c r="K150" s="126" t="str">
        <f t="shared" si="71"/>
        <v/>
      </c>
      <c r="L150" s="126" t="str">
        <f t="shared" si="71"/>
        <v/>
      </c>
      <c r="M150" s="126" t="str">
        <f t="shared" si="71"/>
        <v/>
      </c>
      <c r="N150" s="32"/>
      <c r="O150" s="31"/>
      <c r="P150" s="23">
        <v>1</v>
      </c>
      <c r="Q150" s="19"/>
    </row>
    <row r="151" spans="1:17" ht="15.75" hidden="1" x14ac:dyDescent="0.25">
      <c r="B151" s="119"/>
      <c r="C151" s="125" t="s">
        <v>15</v>
      </c>
      <c r="D151" s="126" t="str">
        <f t="shared" ref="D151:M151" si="72">IF(ISERROR(D148+D150),"",D148+D150)</f>
        <v/>
      </c>
      <c r="E151" s="126" t="str">
        <f t="shared" si="72"/>
        <v/>
      </c>
      <c r="F151" s="126" t="str">
        <f t="shared" si="72"/>
        <v/>
      </c>
      <c r="G151" s="126" t="str">
        <f t="shared" si="72"/>
        <v/>
      </c>
      <c r="H151" s="126" t="str">
        <f t="shared" si="72"/>
        <v/>
      </c>
      <c r="I151" s="126" t="str">
        <f t="shared" si="72"/>
        <v/>
      </c>
      <c r="J151" s="126" t="str">
        <f t="shared" si="72"/>
        <v/>
      </c>
      <c r="K151" s="126" t="str">
        <f t="shared" si="72"/>
        <v/>
      </c>
      <c r="L151" s="126" t="str">
        <f t="shared" si="72"/>
        <v/>
      </c>
      <c r="M151" s="126" t="str">
        <f t="shared" si="72"/>
        <v/>
      </c>
      <c r="N151" s="32"/>
      <c r="O151" s="31"/>
      <c r="P151" s="23">
        <v>1</v>
      </c>
      <c r="Q151" s="19"/>
    </row>
    <row r="152" spans="1:17" ht="15.75" hidden="1" x14ac:dyDescent="0.25">
      <c r="B152" s="119"/>
      <c r="C152" s="125" t="s">
        <v>14</v>
      </c>
      <c r="D152" s="127">
        <f>IF($D$144="",0,IF(ISERROR(30/D151),0,(30/D151)))</f>
        <v>0</v>
      </c>
      <c r="E152" s="127">
        <f t="shared" ref="E152:M152" si="73">IF($D$144="",0,IF(ISERROR(30/E151),0,(30/E151)))</f>
        <v>0</v>
      </c>
      <c r="F152" s="127">
        <f t="shared" si="73"/>
        <v>0</v>
      </c>
      <c r="G152" s="127">
        <f t="shared" si="73"/>
        <v>0</v>
      </c>
      <c r="H152" s="127">
        <f t="shared" si="73"/>
        <v>0</v>
      </c>
      <c r="I152" s="127">
        <f t="shared" si="73"/>
        <v>0</v>
      </c>
      <c r="J152" s="127">
        <f t="shared" si="73"/>
        <v>0</v>
      </c>
      <c r="K152" s="127">
        <f t="shared" si="73"/>
        <v>0</v>
      </c>
      <c r="L152" s="127">
        <f t="shared" si="73"/>
        <v>0</v>
      </c>
      <c r="M152" s="127">
        <f t="shared" si="73"/>
        <v>0</v>
      </c>
      <c r="N152" s="33"/>
      <c r="O152" s="34"/>
      <c r="P152" s="23">
        <v>1</v>
      </c>
      <c r="Q152" s="19"/>
    </row>
    <row r="153" spans="1:17" ht="15.75" hidden="1" x14ac:dyDescent="0.25">
      <c r="B153" s="119"/>
      <c r="C153" s="128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35"/>
      <c r="O153" s="36"/>
      <c r="P153" s="23">
        <f>IF(nodeselection=21,1,IF(nodeselection&gt;=12,0,1))</f>
        <v>1</v>
      </c>
      <c r="Q153" s="19"/>
    </row>
    <row r="154" spans="1:17" ht="15.75" hidden="1" x14ac:dyDescent="0.25">
      <c r="B154" s="119"/>
      <c r="C154" s="123" t="s">
        <v>93</v>
      </c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25"/>
      <c r="O154" s="26"/>
      <c r="P154" s="23">
        <f>IF(nodeselection=21,1,IF(nodeselection&gt;=13,0,1))</f>
        <v>1</v>
      </c>
      <c r="Q154" s="19"/>
    </row>
    <row r="155" spans="1:17" ht="15.75" hidden="1" x14ac:dyDescent="0.25">
      <c r="B155" s="119"/>
      <c r="C155" s="108" t="s">
        <v>78</v>
      </c>
      <c r="D155" s="117"/>
      <c r="E155" s="130"/>
      <c r="F155" s="130"/>
      <c r="G155" s="130"/>
      <c r="H155" s="130"/>
      <c r="I155" s="130"/>
      <c r="J155" s="130"/>
      <c r="K155" s="130"/>
      <c r="L155" s="130"/>
      <c r="M155" s="130"/>
      <c r="N155" s="26"/>
      <c r="O155" s="26"/>
      <c r="P155" s="23">
        <f>IF(nodeselection=21,1,IF(nodeselection&gt;=13,0,1))</f>
        <v>1</v>
      </c>
      <c r="Q155" s="19"/>
    </row>
    <row r="156" spans="1:17" ht="15.75" hidden="1" x14ac:dyDescent="0.25">
      <c r="A156" s="39">
        <f>IF(D155=$Q$11,650,1000)</f>
        <v>1000</v>
      </c>
      <c r="B156" s="119"/>
      <c r="C156" s="108" t="s">
        <v>79</v>
      </c>
      <c r="D156" s="117"/>
      <c r="E156" s="130"/>
      <c r="F156" s="130"/>
      <c r="G156" s="130"/>
      <c r="H156" s="130"/>
      <c r="I156" s="130"/>
      <c r="J156" s="130"/>
      <c r="K156" s="130"/>
      <c r="L156" s="130"/>
      <c r="M156" s="130"/>
      <c r="N156" s="28"/>
      <c r="O156" s="28"/>
      <c r="P156" s="23">
        <f>IF(nodeselection=21,1,IF(nodeselection&gt;=13,0,1))</f>
        <v>1</v>
      </c>
      <c r="Q156" s="19"/>
    </row>
    <row r="157" spans="1:17" ht="15.75" hidden="1" x14ac:dyDescent="0.25">
      <c r="A157" s="39"/>
      <c r="B157" s="119"/>
      <c r="C157" s="108"/>
      <c r="D157" s="109" t="s">
        <v>1</v>
      </c>
      <c r="E157" s="109" t="s">
        <v>2</v>
      </c>
      <c r="F157" s="109" t="s">
        <v>3</v>
      </c>
      <c r="G157" s="109" t="s">
        <v>4</v>
      </c>
      <c r="H157" s="109" t="s">
        <v>5</v>
      </c>
      <c r="I157" s="109" t="s">
        <v>6</v>
      </c>
      <c r="J157" s="109" t="s">
        <v>7</v>
      </c>
      <c r="K157" s="109" t="s">
        <v>8</v>
      </c>
      <c r="L157" s="109" t="s">
        <v>9</v>
      </c>
      <c r="M157" s="109" t="s">
        <v>10</v>
      </c>
      <c r="N157" s="37"/>
      <c r="O157" s="28"/>
      <c r="P157" s="23">
        <f>IF(nodeselection=21,1,IF(nodeselection&gt;=13,0,1))</f>
        <v>1</v>
      </c>
      <c r="Q157" s="19"/>
    </row>
    <row r="158" spans="1:17" ht="15.75" hidden="1" x14ac:dyDescent="0.25">
      <c r="B158" s="119"/>
      <c r="C158" s="108" t="s">
        <v>80</v>
      </c>
      <c r="D158" s="117"/>
      <c r="E158" s="117"/>
      <c r="F158" s="118"/>
      <c r="G158" s="118"/>
      <c r="H158" s="118"/>
      <c r="I158" s="118"/>
      <c r="J158" s="118"/>
      <c r="K158" s="118"/>
      <c r="L158" s="118"/>
      <c r="M158" s="118"/>
      <c r="N158" s="37"/>
      <c r="O158" s="28"/>
      <c r="P158" s="23">
        <f>IF(nodeselection=21,1,IF(nodeselection&gt;=13,0,1))</f>
        <v>1</v>
      </c>
      <c r="Q158" s="19"/>
    </row>
    <row r="159" spans="1:17" ht="15.75" hidden="1" x14ac:dyDescent="0.25">
      <c r="B159" s="119"/>
      <c r="C159" s="125" t="s">
        <v>12</v>
      </c>
      <c r="D159" s="126" t="b">
        <f t="shared" ref="D159:M159" si="74">IF($D$155="Bus",2,+IF($D$155="Zug",0.75))</f>
        <v>0</v>
      </c>
      <c r="E159" s="126" t="b">
        <f t="shared" si="74"/>
        <v>0</v>
      </c>
      <c r="F159" s="126" t="b">
        <f t="shared" si="74"/>
        <v>0</v>
      </c>
      <c r="G159" s="126" t="b">
        <f t="shared" si="74"/>
        <v>0</v>
      </c>
      <c r="H159" s="126" t="b">
        <f t="shared" si="74"/>
        <v>0</v>
      </c>
      <c r="I159" s="126" t="b">
        <f t="shared" si="74"/>
        <v>0</v>
      </c>
      <c r="J159" s="126" t="b">
        <f t="shared" si="74"/>
        <v>0</v>
      </c>
      <c r="K159" s="126" t="b">
        <f t="shared" si="74"/>
        <v>0</v>
      </c>
      <c r="L159" s="126" t="b">
        <f t="shared" si="74"/>
        <v>0</v>
      </c>
      <c r="M159" s="126" t="b">
        <f t="shared" si="74"/>
        <v>0</v>
      </c>
      <c r="N159" s="32"/>
      <c r="O159" s="31"/>
      <c r="P159" s="23">
        <v>1</v>
      </c>
      <c r="Q159" s="19"/>
    </row>
    <row r="160" spans="1:17" ht="15.75" hidden="1" x14ac:dyDescent="0.25">
      <c r="B160" s="119"/>
      <c r="C160" s="125" t="s">
        <v>0</v>
      </c>
      <c r="D160" s="126">
        <f>$D$156/80</f>
        <v>0</v>
      </c>
      <c r="E160" s="126">
        <f t="shared" ref="E160:L160" si="75">$D$156/80</f>
        <v>0</v>
      </c>
      <c r="F160" s="126">
        <f t="shared" si="75"/>
        <v>0</v>
      </c>
      <c r="G160" s="126">
        <f t="shared" si="75"/>
        <v>0</v>
      </c>
      <c r="H160" s="126">
        <f t="shared" si="75"/>
        <v>0</v>
      </c>
      <c r="I160" s="126">
        <f t="shared" si="75"/>
        <v>0</v>
      </c>
      <c r="J160" s="126">
        <f t="shared" si="75"/>
        <v>0</v>
      </c>
      <c r="K160" s="126">
        <f t="shared" si="75"/>
        <v>0</v>
      </c>
      <c r="L160" s="126">
        <f t="shared" si="75"/>
        <v>0</v>
      </c>
      <c r="M160" s="126">
        <f>$D$156/80</f>
        <v>0</v>
      </c>
      <c r="N160" s="32"/>
      <c r="O160" s="31"/>
      <c r="P160" s="23">
        <v>1</v>
      </c>
      <c r="Q160" s="19"/>
    </row>
    <row r="161" spans="1:17" ht="15.75" hidden="1" x14ac:dyDescent="0.25">
      <c r="B161" s="119"/>
      <c r="C161" s="125" t="s">
        <v>13</v>
      </c>
      <c r="D161" s="126" t="str">
        <f>IF(ISERROR(0.5*(60/D158)),"",0.5*(60/D158))</f>
        <v/>
      </c>
      <c r="E161" s="126" t="str">
        <f t="shared" ref="E161:M161" si="76">IF(ISERROR(0.5*(60/E158)),"",0.5*(60/E158))</f>
        <v/>
      </c>
      <c r="F161" s="126" t="str">
        <f t="shared" si="76"/>
        <v/>
      </c>
      <c r="G161" s="126" t="str">
        <f t="shared" si="76"/>
        <v/>
      </c>
      <c r="H161" s="126" t="str">
        <f t="shared" si="76"/>
        <v/>
      </c>
      <c r="I161" s="126" t="str">
        <f t="shared" si="76"/>
        <v/>
      </c>
      <c r="J161" s="126" t="str">
        <f t="shared" si="76"/>
        <v/>
      </c>
      <c r="K161" s="126" t="str">
        <f t="shared" si="76"/>
        <v/>
      </c>
      <c r="L161" s="126" t="str">
        <f t="shared" si="76"/>
        <v/>
      </c>
      <c r="M161" s="126" t="str">
        <f t="shared" si="76"/>
        <v/>
      </c>
      <c r="N161" s="32"/>
      <c r="O161" s="31"/>
      <c r="P161" s="23">
        <v>1</v>
      </c>
      <c r="Q161" s="19"/>
    </row>
    <row r="162" spans="1:17" ht="15.75" hidden="1" x14ac:dyDescent="0.25">
      <c r="B162" s="119"/>
      <c r="C162" s="125" t="s">
        <v>11</v>
      </c>
      <c r="D162" s="126" t="str">
        <f t="shared" ref="D162:M162" si="77">IF(ISERROR(D161+D159),"",D161+D159)</f>
        <v/>
      </c>
      <c r="E162" s="126" t="str">
        <f t="shared" si="77"/>
        <v/>
      </c>
      <c r="F162" s="126" t="str">
        <f t="shared" si="77"/>
        <v/>
      </c>
      <c r="G162" s="126" t="str">
        <f t="shared" si="77"/>
        <v/>
      </c>
      <c r="H162" s="126" t="str">
        <f t="shared" si="77"/>
        <v/>
      </c>
      <c r="I162" s="126" t="str">
        <f t="shared" si="77"/>
        <v/>
      </c>
      <c r="J162" s="126" t="str">
        <f t="shared" si="77"/>
        <v/>
      </c>
      <c r="K162" s="126" t="str">
        <f t="shared" si="77"/>
        <v/>
      </c>
      <c r="L162" s="126" t="str">
        <f t="shared" si="77"/>
        <v/>
      </c>
      <c r="M162" s="126" t="str">
        <f t="shared" si="77"/>
        <v/>
      </c>
      <c r="N162" s="32"/>
      <c r="O162" s="31"/>
      <c r="P162" s="23">
        <v>1</v>
      </c>
      <c r="Q162" s="19"/>
    </row>
    <row r="163" spans="1:17" ht="15.75" hidden="1" x14ac:dyDescent="0.25">
      <c r="B163" s="119"/>
      <c r="C163" s="125" t="s">
        <v>15</v>
      </c>
      <c r="D163" s="126" t="str">
        <f t="shared" ref="D163:M163" si="78">IF(ISERROR(D160+D162),"",D160+D162)</f>
        <v/>
      </c>
      <c r="E163" s="126" t="str">
        <f t="shared" si="78"/>
        <v/>
      </c>
      <c r="F163" s="126" t="str">
        <f t="shared" si="78"/>
        <v/>
      </c>
      <c r="G163" s="126" t="str">
        <f t="shared" si="78"/>
        <v/>
      </c>
      <c r="H163" s="126" t="str">
        <f t="shared" si="78"/>
        <v/>
      </c>
      <c r="I163" s="126" t="str">
        <f t="shared" si="78"/>
        <v/>
      </c>
      <c r="J163" s="126" t="str">
        <f t="shared" si="78"/>
        <v/>
      </c>
      <c r="K163" s="126" t="str">
        <f t="shared" si="78"/>
        <v/>
      </c>
      <c r="L163" s="126" t="str">
        <f t="shared" si="78"/>
        <v/>
      </c>
      <c r="M163" s="126" t="str">
        <f t="shared" si="78"/>
        <v/>
      </c>
      <c r="N163" s="32"/>
      <c r="O163" s="31"/>
      <c r="P163" s="23">
        <v>1</v>
      </c>
      <c r="Q163" s="19"/>
    </row>
    <row r="164" spans="1:17" ht="15.75" hidden="1" x14ac:dyDescent="0.25">
      <c r="B164" s="119"/>
      <c r="C164" s="125" t="s">
        <v>14</v>
      </c>
      <c r="D164" s="127">
        <f>IF($D$156="",0,IF(ISERROR(30/D163),0,(30/D163)))</f>
        <v>0</v>
      </c>
      <c r="E164" s="127">
        <f t="shared" ref="E164:M164" si="79">IF($D$156="",0,IF(ISERROR(30/E163),0,(30/E163)))</f>
        <v>0</v>
      </c>
      <c r="F164" s="127">
        <f t="shared" si="79"/>
        <v>0</v>
      </c>
      <c r="G164" s="127">
        <f t="shared" si="79"/>
        <v>0</v>
      </c>
      <c r="H164" s="127">
        <f t="shared" si="79"/>
        <v>0</v>
      </c>
      <c r="I164" s="127">
        <f t="shared" si="79"/>
        <v>0</v>
      </c>
      <c r="J164" s="127">
        <f t="shared" si="79"/>
        <v>0</v>
      </c>
      <c r="K164" s="127">
        <f t="shared" si="79"/>
        <v>0</v>
      </c>
      <c r="L164" s="127">
        <f t="shared" si="79"/>
        <v>0</v>
      </c>
      <c r="M164" s="127">
        <f t="shared" si="79"/>
        <v>0</v>
      </c>
      <c r="N164" s="33"/>
      <c r="O164" s="34"/>
      <c r="P164" s="23">
        <v>1</v>
      </c>
      <c r="Q164" s="19"/>
    </row>
    <row r="165" spans="1:17" ht="15.75" hidden="1" x14ac:dyDescent="0.25">
      <c r="B165" s="119"/>
      <c r="C165" s="128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35"/>
      <c r="O165" s="36"/>
      <c r="P165" s="23">
        <f>IF(nodeselection=21,1,IF(nodeselection&gt;=13,0,1))</f>
        <v>1</v>
      </c>
      <c r="Q165" s="19"/>
    </row>
    <row r="166" spans="1:17" ht="15.75" hidden="1" x14ac:dyDescent="0.25">
      <c r="B166" s="119"/>
      <c r="C166" s="123" t="s">
        <v>94</v>
      </c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25"/>
      <c r="O166" s="26"/>
      <c r="P166" s="23">
        <f>IF(nodeselection=21,1,IF(nodeselection&gt;=14,0,1))</f>
        <v>1</v>
      </c>
      <c r="Q166" s="19"/>
    </row>
    <row r="167" spans="1:17" ht="15.75" hidden="1" x14ac:dyDescent="0.25">
      <c r="B167" s="119"/>
      <c r="C167" s="108" t="s">
        <v>78</v>
      </c>
      <c r="D167" s="117"/>
      <c r="E167" s="130"/>
      <c r="F167" s="130"/>
      <c r="G167" s="130"/>
      <c r="H167" s="130"/>
      <c r="I167" s="130"/>
      <c r="J167" s="130"/>
      <c r="K167" s="130"/>
      <c r="L167" s="130"/>
      <c r="M167" s="130"/>
      <c r="N167" s="25"/>
      <c r="O167" s="26"/>
      <c r="P167" s="23">
        <f>IF(nodeselection=21,1,IF(nodeselection&gt;=14,0,1))</f>
        <v>1</v>
      </c>
      <c r="Q167" s="19"/>
    </row>
    <row r="168" spans="1:17" ht="15.75" hidden="1" x14ac:dyDescent="0.25">
      <c r="A168" s="39">
        <f>IF(D167=$Q$11,650,1000)</f>
        <v>1000</v>
      </c>
      <c r="B168" s="119"/>
      <c r="C168" s="108" t="s">
        <v>79</v>
      </c>
      <c r="D168" s="117"/>
      <c r="E168" s="130"/>
      <c r="F168" s="130"/>
      <c r="G168" s="130"/>
      <c r="H168" s="130"/>
      <c r="I168" s="130"/>
      <c r="J168" s="130"/>
      <c r="K168" s="130"/>
      <c r="L168" s="130"/>
      <c r="M168" s="130"/>
      <c r="N168" s="37"/>
      <c r="O168" s="28"/>
      <c r="P168" s="23">
        <f>IF(nodeselection=21,1,IF(nodeselection&gt;=14,0,1))</f>
        <v>1</v>
      </c>
      <c r="Q168" s="19"/>
    </row>
    <row r="169" spans="1:17" ht="15.75" hidden="1" x14ac:dyDescent="0.25">
      <c r="B169" s="119"/>
      <c r="C169" s="108"/>
      <c r="D169" s="109" t="s">
        <v>1</v>
      </c>
      <c r="E169" s="109" t="s">
        <v>2</v>
      </c>
      <c r="F169" s="109" t="s">
        <v>3</v>
      </c>
      <c r="G169" s="109" t="s">
        <v>4</v>
      </c>
      <c r="H169" s="109" t="s">
        <v>5</v>
      </c>
      <c r="I169" s="109" t="s">
        <v>6</v>
      </c>
      <c r="J169" s="109" t="s">
        <v>7</v>
      </c>
      <c r="K169" s="109" t="s">
        <v>8</v>
      </c>
      <c r="L169" s="109" t="s">
        <v>9</v>
      </c>
      <c r="M169" s="109" t="s">
        <v>10</v>
      </c>
      <c r="N169" s="37"/>
      <c r="O169" s="28"/>
      <c r="P169" s="23">
        <f>IF(nodeselection=21,1,IF(nodeselection&gt;=14,0,1))</f>
        <v>1</v>
      </c>
      <c r="Q169" s="19"/>
    </row>
    <row r="170" spans="1:17" ht="15.75" hidden="1" x14ac:dyDescent="0.25">
      <c r="B170" s="119"/>
      <c r="C170" s="108" t="s">
        <v>80</v>
      </c>
      <c r="D170" s="117"/>
      <c r="E170" s="117"/>
      <c r="F170" s="118"/>
      <c r="G170" s="118"/>
      <c r="H170" s="118"/>
      <c r="I170" s="118"/>
      <c r="J170" s="118"/>
      <c r="K170" s="118"/>
      <c r="L170" s="118"/>
      <c r="M170" s="118"/>
      <c r="N170" s="37"/>
      <c r="O170" s="28"/>
      <c r="P170" s="23">
        <f>IF(nodeselection=21,1,IF(nodeselection&gt;=14,0,1))</f>
        <v>1</v>
      </c>
      <c r="Q170" s="19"/>
    </row>
    <row r="171" spans="1:17" ht="15.75" hidden="1" x14ac:dyDescent="0.25">
      <c r="B171" s="119"/>
      <c r="C171" s="125" t="s">
        <v>12</v>
      </c>
      <c r="D171" s="126" t="b">
        <f t="shared" ref="D171:M171" si="80">IF($D$167="Bus",2,+IF($D$167="Zug",0.75))</f>
        <v>0</v>
      </c>
      <c r="E171" s="126" t="b">
        <f t="shared" si="80"/>
        <v>0</v>
      </c>
      <c r="F171" s="126" t="b">
        <f t="shared" si="80"/>
        <v>0</v>
      </c>
      <c r="G171" s="126" t="b">
        <f t="shared" si="80"/>
        <v>0</v>
      </c>
      <c r="H171" s="126" t="b">
        <f t="shared" si="80"/>
        <v>0</v>
      </c>
      <c r="I171" s="126" t="b">
        <f t="shared" si="80"/>
        <v>0</v>
      </c>
      <c r="J171" s="126" t="b">
        <f t="shared" si="80"/>
        <v>0</v>
      </c>
      <c r="K171" s="126" t="b">
        <f t="shared" si="80"/>
        <v>0</v>
      </c>
      <c r="L171" s="126" t="b">
        <f t="shared" si="80"/>
        <v>0</v>
      </c>
      <c r="M171" s="126" t="b">
        <f t="shared" si="80"/>
        <v>0</v>
      </c>
      <c r="N171" s="32"/>
      <c r="O171" s="31"/>
      <c r="P171" s="23">
        <v>1</v>
      </c>
      <c r="Q171" s="19"/>
    </row>
    <row r="172" spans="1:17" ht="15.75" hidden="1" x14ac:dyDescent="0.25">
      <c r="B172" s="119"/>
      <c r="C172" s="125" t="s">
        <v>0</v>
      </c>
      <c r="D172" s="126">
        <f>$D$168/80</f>
        <v>0</v>
      </c>
      <c r="E172" s="126">
        <f t="shared" ref="E172:L172" si="81">$D$168/80</f>
        <v>0</v>
      </c>
      <c r="F172" s="126">
        <f t="shared" si="81"/>
        <v>0</v>
      </c>
      <c r="G172" s="126">
        <f t="shared" si="81"/>
        <v>0</v>
      </c>
      <c r="H172" s="126">
        <f t="shared" si="81"/>
        <v>0</v>
      </c>
      <c r="I172" s="126">
        <f t="shared" si="81"/>
        <v>0</v>
      </c>
      <c r="J172" s="126">
        <f t="shared" si="81"/>
        <v>0</v>
      </c>
      <c r="K172" s="126">
        <f t="shared" si="81"/>
        <v>0</v>
      </c>
      <c r="L172" s="126">
        <f t="shared" si="81"/>
        <v>0</v>
      </c>
      <c r="M172" s="126">
        <f>$D$168/80</f>
        <v>0</v>
      </c>
      <c r="N172" s="32"/>
      <c r="O172" s="31"/>
      <c r="P172" s="23">
        <v>1</v>
      </c>
      <c r="Q172" s="19"/>
    </row>
    <row r="173" spans="1:17" ht="15.75" hidden="1" x14ac:dyDescent="0.25">
      <c r="B173" s="119"/>
      <c r="C173" s="125" t="s">
        <v>13</v>
      </c>
      <c r="D173" s="126" t="str">
        <f>IF(ISERROR(0.5*(60/D170)),"",0.5*(60/D170))</f>
        <v/>
      </c>
      <c r="E173" s="126" t="str">
        <f t="shared" ref="E173:M173" si="82">IF(ISERROR(0.5*(60/E170)),"",0.5*(60/E170))</f>
        <v/>
      </c>
      <c r="F173" s="126" t="str">
        <f t="shared" si="82"/>
        <v/>
      </c>
      <c r="G173" s="126" t="str">
        <f t="shared" si="82"/>
        <v/>
      </c>
      <c r="H173" s="126" t="str">
        <f t="shared" si="82"/>
        <v/>
      </c>
      <c r="I173" s="126" t="str">
        <f t="shared" si="82"/>
        <v/>
      </c>
      <c r="J173" s="126" t="str">
        <f t="shared" si="82"/>
        <v/>
      </c>
      <c r="K173" s="126" t="str">
        <f t="shared" si="82"/>
        <v/>
      </c>
      <c r="L173" s="126" t="str">
        <f t="shared" si="82"/>
        <v/>
      </c>
      <c r="M173" s="126" t="str">
        <f t="shared" si="82"/>
        <v/>
      </c>
      <c r="N173" s="32"/>
      <c r="O173" s="31"/>
      <c r="P173" s="23">
        <v>1</v>
      </c>
      <c r="Q173" s="19"/>
    </row>
    <row r="174" spans="1:17" ht="15.75" hidden="1" x14ac:dyDescent="0.25">
      <c r="B174" s="119"/>
      <c r="C174" s="125" t="s">
        <v>11</v>
      </c>
      <c r="D174" s="126" t="str">
        <f t="shared" ref="D174:M174" si="83">IF(ISERROR(D173+D171),"",D173+D171)</f>
        <v/>
      </c>
      <c r="E174" s="126" t="str">
        <f t="shared" si="83"/>
        <v/>
      </c>
      <c r="F174" s="126" t="str">
        <f t="shared" si="83"/>
        <v/>
      </c>
      <c r="G174" s="126" t="str">
        <f t="shared" si="83"/>
        <v/>
      </c>
      <c r="H174" s="126" t="str">
        <f t="shared" si="83"/>
        <v/>
      </c>
      <c r="I174" s="126" t="str">
        <f t="shared" si="83"/>
        <v/>
      </c>
      <c r="J174" s="126" t="str">
        <f t="shared" si="83"/>
        <v/>
      </c>
      <c r="K174" s="126" t="str">
        <f t="shared" si="83"/>
        <v/>
      </c>
      <c r="L174" s="126" t="str">
        <f t="shared" si="83"/>
        <v/>
      </c>
      <c r="M174" s="126" t="str">
        <f t="shared" si="83"/>
        <v/>
      </c>
      <c r="N174" s="32"/>
      <c r="O174" s="31"/>
      <c r="P174" s="23">
        <v>1</v>
      </c>
      <c r="Q174" s="19"/>
    </row>
    <row r="175" spans="1:17" ht="15.75" hidden="1" x14ac:dyDescent="0.25">
      <c r="B175" s="119"/>
      <c r="C175" s="125" t="s">
        <v>15</v>
      </c>
      <c r="D175" s="126" t="str">
        <f t="shared" ref="D175:M175" si="84">IF(ISERROR(D172+D174),"",D172+D174)</f>
        <v/>
      </c>
      <c r="E175" s="126" t="str">
        <f t="shared" si="84"/>
        <v/>
      </c>
      <c r="F175" s="126" t="str">
        <f t="shared" si="84"/>
        <v/>
      </c>
      <c r="G175" s="126" t="str">
        <f t="shared" si="84"/>
        <v/>
      </c>
      <c r="H175" s="126" t="str">
        <f t="shared" si="84"/>
        <v/>
      </c>
      <c r="I175" s="126" t="str">
        <f t="shared" si="84"/>
        <v/>
      </c>
      <c r="J175" s="126" t="str">
        <f t="shared" si="84"/>
        <v/>
      </c>
      <c r="K175" s="126" t="str">
        <f t="shared" si="84"/>
        <v/>
      </c>
      <c r="L175" s="126" t="str">
        <f t="shared" si="84"/>
        <v/>
      </c>
      <c r="M175" s="126" t="str">
        <f t="shared" si="84"/>
        <v/>
      </c>
      <c r="N175" s="32"/>
      <c r="O175" s="31"/>
      <c r="P175" s="23">
        <v>1</v>
      </c>
      <c r="Q175" s="19"/>
    </row>
    <row r="176" spans="1:17" ht="15.75" hidden="1" x14ac:dyDescent="0.25">
      <c r="B176" s="119"/>
      <c r="C176" s="125" t="s">
        <v>14</v>
      </c>
      <c r="D176" s="127">
        <f>IF($D$168="",0,IF(ISERROR(30/D175),0,(30/D175)))</f>
        <v>0</v>
      </c>
      <c r="E176" s="127">
        <f t="shared" ref="E176:M176" si="85">IF($D$168="",0,IF(ISERROR(30/E175),0,(30/E175)))</f>
        <v>0</v>
      </c>
      <c r="F176" s="127">
        <f t="shared" si="85"/>
        <v>0</v>
      </c>
      <c r="G176" s="127">
        <f t="shared" si="85"/>
        <v>0</v>
      </c>
      <c r="H176" s="127">
        <f t="shared" si="85"/>
        <v>0</v>
      </c>
      <c r="I176" s="127">
        <f t="shared" si="85"/>
        <v>0</v>
      </c>
      <c r="J176" s="127">
        <f t="shared" si="85"/>
        <v>0</v>
      </c>
      <c r="K176" s="127">
        <f t="shared" si="85"/>
        <v>0</v>
      </c>
      <c r="L176" s="127">
        <f t="shared" si="85"/>
        <v>0</v>
      </c>
      <c r="M176" s="127">
        <f t="shared" si="85"/>
        <v>0</v>
      </c>
      <c r="N176" s="33"/>
      <c r="O176" s="34"/>
      <c r="P176" s="23">
        <v>1</v>
      </c>
      <c r="Q176" s="19"/>
    </row>
    <row r="177" spans="1:130" ht="15.75" hidden="1" x14ac:dyDescent="0.25">
      <c r="B177" s="119"/>
      <c r="C177" s="128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35"/>
      <c r="O177" s="36"/>
      <c r="P177" s="23">
        <f>IF(nodeselection=21,1,IF(nodeselection&gt;=14,0,1))</f>
        <v>1</v>
      </c>
      <c r="Q177" s="19"/>
    </row>
    <row r="178" spans="1:130" ht="15.75" hidden="1" x14ac:dyDescent="0.25">
      <c r="B178" s="119"/>
      <c r="C178" s="123" t="s">
        <v>95</v>
      </c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25"/>
      <c r="O178" s="26"/>
      <c r="P178" s="23">
        <f>IF(nodeselection=21,1,IF(nodeselection&gt;=15,0,1))</f>
        <v>1</v>
      </c>
      <c r="Q178" s="19"/>
    </row>
    <row r="179" spans="1:130" ht="15.75" hidden="1" x14ac:dyDescent="0.25">
      <c r="B179" s="119"/>
      <c r="C179" s="108" t="s">
        <v>78</v>
      </c>
      <c r="D179" s="117"/>
      <c r="E179" s="130"/>
      <c r="F179" s="130"/>
      <c r="G179" s="130"/>
      <c r="H179" s="130"/>
      <c r="I179" s="130"/>
      <c r="J179" s="130"/>
      <c r="K179" s="130"/>
      <c r="L179" s="130"/>
      <c r="M179" s="130"/>
      <c r="N179" s="25"/>
      <c r="O179" s="26"/>
      <c r="P179" s="23">
        <f>IF(nodeselection=21,1,IF(nodeselection&gt;=15,0,1))</f>
        <v>1</v>
      </c>
      <c r="Q179" s="19"/>
    </row>
    <row r="180" spans="1:130" ht="15.75" hidden="1" x14ac:dyDescent="0.25">
      <c r="A180" s="39">
        <f>IF(D179=$Q$11,650,1000)</f>
        <v>1000</v>
      </c>
      <c r="B180" s="119"/>
      <c r="C180" s="108" t="s">
        <v>79</v>
      </c>
      <c r="D180" s="117"/>
      <c r="E180" s="130"/>
      <c r="F180" s="130"/>
      <c r="G180" s="130"/>
      <c r="H180" s="130"/>
      <c r="I180" s="130"/>
      <c r="J180" s="130"/>
      <c r="K180" s="130"/>
      <c r="L180" s="130"/>
      <c r="M180" s="130"/>
      <c r="N180" s="37"/>
      <c r="O180" s="28"/>
      <c r="P180" s="23">
        <f>IF(nodeselection=21,1,IF(nodeselection&gt;=15,0,1))</f>
        <v>1</v>
      </c>
      <c r="Q180" s="19"/>
    </row>
    <row r="181" spans="1:130" ht="15.75" hidden="1" x14ac:dyDescent="0.25">
      <c r="B181" s="119"/>
      <c r="C181" s="108"/>
      <c r="D181" s="109" t="s">
        <v>1</v>
      </c>
      <c r="E181" s="109" t="s">
        <v>2</v>
      </c>
      <c r="F181" s="109" t="s">
        <v>3</v>
      </c>
      <c r="G181" s="109" t="s">
        <v>4</v>
      </c>
      <c r="H181" s="109" t="s">
        <v>5</v>
      </c>
      <c r="I181" s="109" t="s">
        <v>6</v>
      </c>
      <c r="J181" s="109" t="s">
        <v>7</v>
      </c>
      <c r="K181" s="109" t="s">
        <v>8</v>
      </c>
      <c r="L181" s="109" t="s">
        <v>9</v>
      </c>
      <c r="M181" s="109" t="s">
        <v>10</v>
      </c>
      <c r="N181" s="37"/>
      <c r="O181" s="28"/>
      <c r="P181" s="23">
        <f>IF(nodeselection=21,1,IF(nodeselection&gt;=15,0,1))</f>
        <v>1</v>
      </c>
      <c r="Q181" s="19"/>
    </row>
    <row r="182" spans="1:130" ht="15.75" hidden="1" x14ac:dyDescent="0.25">
      <c r="B182" s="119"/>
      <c r="C182" s="108" t="s">
        <v>80</v>
      </c>
      <c r="D182" s="117"/>
      <c r="E182" s="117"/>
      <c r="F182" s="118"/>
      <c r="G182" s="118"/>
      <c r="H182" s="118"/>
      <c r="I182" s="118"/>
      <c r="J182" s="118"/>
      <c r="K182" s="118"/>
      <c r="L182" s="118"/>
      <c r="M182" s="118"/>
      <c r="N182" s="37"/>
      <c r="O182" s="28"/>
      <c r="P182" s="23">
        <f>IF(nodeselection=21,1,IF(nodeselection&gt;=15,0,1))</f>
        <v>1</v>
      </c>
      <c r="Q182" s="19"/>
    </row>
    <row r="183" spans="1:130" ht="15.75" hidden="1" x14ac:dyDescent="0.25">
      <c r="B183" s="119"/>
      <c r="C183" s="125" t="s">
        <v>12</v>
      </c>
      <c r="D183" s="126" t="b">
        <f t="shared" ref="D183:M183" si="86">IF($D$179="Bus",2,+IF($D$179="Zug",0.75))</f>
        <v>0</v>
      </c>
      <c r="E183" s="126" t="b">
        <f t="shared" si="86"/>
        <v>0</v>
      </c>
      <c r="F183" s="126" t="b">
        <f t="shared" si="86"/>
        <v>0</v>
      </c>
      <c r="G183" s="126" t="b">
        <f t="shared" si="86"/>
        <v>0</v>
      </c>
      <c r="H183" s="126" t="b">
        <f t="shared" si="86"/>
        <v>0</v>
      </c>
      <c r="I183" s="126" t="b">
        <f t="shared" si="86"/>
        <v>0</v>
      </c>
      <c r="J183" s="126" t="b">
        <f t="shared" si="86"/>
        <v>0</v>
      </c>
      <c r="K183" s="126" t="b">
        <f t="shared" si="86"/>
        <v>0</v>
      </c>
      <c r="L183" s="126" t="b">
        <f t="shared" si="86"/>
        <v>0</v>
      </c>
      <c r="M183" s="126" t="b">
        <f t="shared" si="86"/>
        <v>0</v>
      </c>
      <c r="N183" s="32"/>
      <c r="O183" s="31"/>
      <c r="P183" s="23">
        <v>1</v>
      </c>
      <c r="Q183" s="19"/>
    </row>
    <row r="184" spans="1:130" ht="15.75" hidden="1" x14ac:dyDescent="0.25">
      <c r="B184" s="119"/>
      <c r="C184" s="125" t="s">
        <v>0</v>
      </c>
      <c r="D184" s="126">
        <f>$D$180/80</f>
        <v>0</v>
      </c>
      <c r="E184" s="126">
        <f t="shared" ref="E184:L184" si="87">$D$180/80</f>
        <v>0</v>
      </c>
      <c r="F184" s="126">
        <f t="shared" si="87"/>
        <v>0</v>
      </c>
      <c r="G184" s="126">
        <f t="shared" si="87"/>
        <v>0</v>
      </c>
      <c r="H184" s="126">
        <f t="shared" si="87"/>
        <v>0</v>
      </c>
      <c r="I184" s="126">
        <f t="shared" si="87"/>
        <v>0</v>
      </c>
      <c r="J184" s="126">
        <f t="shared" si="87"/>
        <v>0</v>
      </c>
      <c r="K184" s="126">
        <f t="shared" si="87"/>
        <v>0</v>
      </c>
      <c r="L184" s="126">
        <f t="shared" si="87"/>
        <v>0</v>
      </c>
      <c r="M184" s="126">
        <f>$D$180/80</f>
        <v>0</v>
      </c>
      <c r="N184" s="32"/>
      <c r="O184" s="31"/>
      <c r="P184" s="23">
        <v>1</v>
      </c>
      <c r="Q184" s="19"/>
    </row>
    <row r="185" spans="1:130" ht="15.75" hidden="1" x14ac:dyDescent="0.25">
      <c r="B185" s="119"/>
      <c r="C185" s="125" t="s">
        <v>13</v>
      </c>
      <c r="D185" s="126" t="str">
        <f>IF(ISERROR(0.5*(60/D182)),"",0.5*(60/D182))</f>
        <v/>
      </c>
      <c r="E185" s="126" t="str">
        <f t="shared" ref="E185:M185" si="88">IF(ISERROR(0.5*(60/E182)),"",0.5*(60/E182))</f>
        <v/>
      </c>
      <c r="F185" s="126" t="str">
        <f t="shared" si="88"/>
        <v/>
      </c>
      <c r="G185" s="126" t="str">
        <f t="shared" si="88"/>
        <v/>
      </c>
      <c r="H185" s="126" t="str">
        <f t="shared" si="88"/>
        <v/>
      </c>
      <c r="I185" s="126" t="str">
        <f t="shared" si="88"/>
        <v/>
      </c>
      <c r="J185" s="126" t="str">
        <f t="shared" si="88"/>
        <v/>
      </c>
      <c r="K185" s="126" t="str">
        <f t="shared" si="88"/>
        <v/>
      </c>
      <c r="L185" s="126" t="str">
        <f t="shared" si="88"/>
        <v/>
      </c>
      <c r="M185" s="126" t="str">
        <f t="shared" si="88"/>
        <v/>
      </c>
      <c r="N185" s="32"/>
      <c r="O185" s="31"/>
      <c r="P185" s="23">
        <v>1</v>
      </c>
      <c r="Q185" s="1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</row>
    <row r="186" spans="1:130" ht="15.75" hidden="1" x14ac:dyDescent="0.25">
      <c r="B186" s="119"/>
      <c r="C186" s="125" t="s">
        <v>11</v>
      </c>
      <c r="D186" s="126" t="str">
        <f t="shared" ref="D186:M186" si="89">IF(ISERROR(D185+D183),"",D185+D183)</f>
        <v/>
      </c>
      <c r="E186" s="126" t="str">
        <f t="shared" si="89"/>
        <v/>
      </c>
      <c r="F186" s="126" t="str">
        <f t="shared" si="89"/>
        <v/>
      </c>
      <c r="G186" s="126" t="str">
        <f t="shared" si="89"/>
        <v/>
      </c>
      <c r="H186" s="126" t="str">
        <f t="shared" si="89"/>
        <v/>
      </c>
      <c r="I186" s="126" t="str">
        <f t="shared" si="89"/>
        <v/>
      </c>
      <c r="J186" s="126" t="str">
        <f t="shared" si="89"/>
        <v/>
      </c>
      <c r="K186" s="126" t="str">
        <f t="shared" si="89"/>
        <v/>
      </c>
      <c r="L186" s="126" t="str">
        <f t="shared" si="89"/>
        <v/>
      </c>
      <c r="M186" s="126" t="str">
        <f t="shared" si="89"/>
        <v/>
      </c>
      <c r="N186" s="32"/>
      <c r="O186" s="31"/>
      <c r="P186" s="23">
        <v>1</v>
      </c>
      <c r="Q186" s="1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</row>
    <row r="187" spans="1:130" ht="15.75" hidden="1" x14ac:dyDescent="0.25">
      <c r="B187" s="119"/>
      <c r="C187" s="125" t="s">
        <v>15</v>
      </c>
      <c r="D187" s="126" t="str">
        <f t="shared" ref="D187:M187" si="90">IF(ISERROR(D184+D186),"",D184+D186)</f>
        <v/>
      </c>
      <c r="E187" s="126" t="str">
        <f t="shared" si="90"/>
        <v/>
      </c>
      <c r="F187" s="126" t="str">
        <f t="shared" si="90"/>
        <v/>
      </c>
      <c r="G187" s="126" t="str">
        <f t="shared" si="90"/>
        <v/>
      </c>
      <c r="H187" s="126" t="str">
        <f t="shared" si="90"/>
        <v/>
      </c>
      <c r="I187" s="126" t="str">
        <f t="shared" si="90"/>
        <v/>
      </c>
      <c r="J187" s="126" t="str">
        <f t="shared" si="90"/>
        <v/>
      </c>
      <c r="K187" s="126" t="str">
        <f t="shared" si="90"/>
        <v/>
      </c>
      <c r="L187" s="126" t="str">
        <f t="shared" si="90"/>
        <v/>
      </c>
      <c r="M187" s="126" t="str">
        <f t="shared" si="90"/>
        <v/>
      </c>
      <c r="N187" s="32"/>
      <c r="O187" s="31"/>
      <c r="P187" s="23">
        <v>1</v>
      </c>
      <c r="Q187" s="1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</row>
    <row r="188" spans="1:130" ht="15.75" hidden="1" x14ac:dyDescent="0.25">
      <c r="B188" s="119"/>
      <c r="C188" s="125" t="s">
        <v>14</v>
      </c>
      <c r="D188" s="127">
        <f>IF($D$180="",0,IF(ISERROR(30/D187),0,(30/D187)))</f>
        <v>0</v>
      </c>
      <c r="E188" s="127">
        <f t="shared" ref="E188:M188" si="91">IF($D$180="",0,IF(ISERROR(30/E187),0,(30/E187)))</f>
        <v>0</v>
      </c>
      <c r="F188" s="127">
        <f t="shared" si="91"/>
        <v>0</v>
      </c>
      <c r="G188" s="127">
        <f t="shared" si="91"/>
        <v>0</v>
      </c>
      <c r="H188" s="127">
        <f t="shared" si="91"/>
        <v>0</v>
      </c>
      <c r="I188" s="127">
        <f t="shared" si="91"/>
        <v>0</v>
      </c>
      <c r="J188" s="127">
        <f t="shared" si="91"/>
        <v>0</v>
      </c>
      <c r="K188" s="127">
        <f t="shared" si="91"/>
        <v>0</v>
      </c>
      <c r="L188" s="127">
        <f t="shared" si="91"/>
        <v>0</v>
      </c>
      <c r="M188" s="127">
        <f t="shared" si="91"/>
        <v>0</v>
      </c>
      <c r="N188" s="33"/>
      <c r="O188" s="34"/>
      <c r="P188" s="23">
        <v>1</v>
      </c>
      <c r="Q188" s="1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</row>
    <row r="189" spans="1:130" ht="15.75" hidden="1" x14ac:dyDescent="0.25">
      <c r="B189" s="119"/>
      <c r="C189" s="128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35"/>
      <c r="O189" s="36"/>
      <c r="P189" s="23">
        <f>IF(nodeselection=21,1,IF(nodeselection&gt;=15,0,1))</f>
        <v>1</v>
      </c>
      <c r="Q189" s="1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</row>
    <row r="190" spans="1:130" ht="15.75" hidden="1" x14ac:dyDescent="0.25">
      <c r="B190" s="119"/>
      <c r="C190" s="123" t="s">
        <v>96</v>
      </c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25"/>
      <c r="O190" s="26"/>
      <c r="P190" s="23">
        <f>IF(nodeselection=21,1,IF(nodeselection&gt;=16,0,1))</f>
        <v>1</v>
      </c>
      <c r="Q190" s="1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</row>
    <row r="191" spans="1:130" ht="15.75" hidden="1" x14ac:dyDescent="0.25">
      <c r="B191" s="119"/>
      <c r="C191" s="108" t="s">
        <v>78</v>
      </c>
      <c r="D191" s="117"/>
      <c r="E191" s="130"/>
      <c r="F191" s="130"/>
      <c r="G191" s="130"/>
      <c r="H191" s="130"/>
      <c r="I191" s="130"/>
      <c r="J191" s="130"/>
      <c r="K191" s="130"/>
      <c r="L191" s="130"/>
      <c r="M191" s="130"/>
      <c r="N191" s="25"/>
      <c r="O191" s="26"/>
      <c r="P191" s="23">
        <f>IF(nodeselection=21,1,IF(nodeselection&gt;=16,0,1))</f>
        <v>1</v>
      </c>
      <c r="Q191" s="1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</row>
    <row r="192" spans="1:130" ht="15.75" hidden="1" x14ac:dyDescent="0.25">
      <c r="A192" s="39">
        <f>IF(D191=$Q$11,650,1000)</f>
        <v>1000</v>
      </c>
      <c r="B192" s="119"/>
      <c r="C192" s="108" t="s">
        <v>79</v>
      </c>
      <c r="D192" s="117"/>
      <c r="E192" s="130"/>
      <c r="F192" s="130"/>
      <c r="G192" s="130"/>
      <c r="H192" s="130"/>
      <c r="I192" s="130"/>
      <c r="J192" s="130"/>
      <c r="K192" s="130"/>
      <c r="L192" s="130"/>
      <c r="M192" s="130"/>
      <c r="N192" s="37"/>
      <c r="O192" s="28"/>
      <c r="P192" s="23">
        <f>IF(nodeselection=21,1,IF(nodeselection&gt;=16,0,1))</f>
        <v>1</v>
      </c>
      <c r="Q192" s="19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40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</row>
    <row r="193" spans="1:130" ht="15.75" hidden="1" x14ac:dyDescent="0.25">
      <c r="B193" s="119"/>
      <c r="C193" s="108"/>
      <c r="D193" s="109" t="s">
        <v>1</v>
      </c>
      <c r="E193" s="109" t="s">
        <v>2</v>
      </c>
      <c r="F193" s="109" t="s">
        <v>3</v>
      </c>
      <c r="G193" s="109" t="s">
        <v>4</v>
      </c>
      <c r="H193" s="109" t="s">
        <v>5</v>
      </c>
      <c r="I193" s="109" t="s">
        <v>6</v>
      </c>
      <c r="J193" s="109" t="s">
        <v>7</v>
      </c>
      <c r="K193" s="109" t="s">
        <v>8</v>
      </c>
      <c r="L193" s="109" t="s">
        <v>9</v>
      </c>
      <c r="M193" s="109" t="s">
        <v>10</v>
      </c>
      <c r="N193" s="37"/>
      <c r="O193" s="28"/>
      <c r="P193" s="23">
        <f>IF(nodeselection=21,1,IF(nodeselection&gt;=16,0,1))</f>
        <v>1</v>
      </c>
      <c r="Q193" s="19"/>
      <c r="R193" s="13" t="s">
        <v>38</v>
      </c>
      <c r="S193" s="13"/>
      <c r="T193" s="13"/>
      <c r="U193" s="13"/>
      <c r="V193" s="13"/>
      <c r="W193" s="13"/>
      <c r="X193" s="13"/>
      <c r="Y193" s="13"/>
      <c r="Z193" s="13"/>
      <c r="AA193" s="13"/>
      <c r="AB193" s="13" t="s">
        <v>39</v>
      </c>
      <c r="AC193" s="13"/>
      <c r="AD193" s="13"/>
      <c r="AE193" s="13"/>
      <c r="AF193" s="40"/>
      <c r="AG193" s="13"/>
      <c r="AH193" s="13"/>
      <c r="AI193" s="13"/>
      <c r="AJ193" s="13"/>
      <c r="AK193" s="13" t="s">
        <v>40</v>
      </c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</row>
    <row r="194" spans="1:130" ht="15.75" hidden="1" x14ac:dyDescent="0.25">
      <c r="B194" s="119"/>
      <c r="C194" s="108" t="s">
        <v>80</v>
      </c>
      <c r="D194" s="117"/>
      <c r="E194" s="117"/>
      <c r="F194" s="118"/>
      <c r="G194" s="118"/>
      <c r="H194" s="118"/>
      <c r="I194" s="118"/>
      <c r="J194" s="118"/>
      <c r="K194" s="118"/>
      <c r="L194" s="118"/>
      <c r="M194" s="118"/>
      <c r="N194" s="37"/>
      <c r="O194" s="28"/>
      <c r="P194" s="23">
        <f>IF(nodeselection=21,1,IF(nodeselection&gt;=16,0,1))</f>
        <v>1</v>
      </c>
      <c r="Q194" s="19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40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</row>
    <row r="195" spans="1:130" ht="15" hidden="1" customHeight="1" x14ac:dyDescent="0.25">
      <c r="B195" s="119"/>
      <c r="C195" s="125" t="s">
        <v>12</v>
      </c>
      <c r="D195" s="126" t="b">
        <f t="shared" ref="D195:M195" si="92">IF($D$191="Bus",2,+IF($D$191="Zug",0.75))</f>
        <v>0</v>
      </c>
      <c r="E195" s="126" t="b">
        <f t="shared" si="92"/>
        <v>0</v>
      </c>
      <c r="F195" s="126" t="b">
        <f t="shared" si="92"/>
        <v>0</v>
      </c>
      <c r="G195" s="126" t="b">
        <f t="shared" si="92"/>
        <v>0</v>
      </c>
      <c r="H195" s="126" t="b">
        <f t="shared" si="92"/>
        <v>0</v>
      </c>
      <c r="I195" s="126" t="b">
        <f t="shared" si="92"/>
        <v>0</v>
      </c>
      <c r="J195" s="126" t="b">
        <f t="shared" si="92"/>
        <v>0</v>
      </c>
      <c r="K195" s="126" t="b">
        <f t="shared" si="92"/>
        <v>0</v>
      </c>
      <c r="L195" s="126" t="b">
        <f t="shared" si="92"/>
        <v>0</v>
      </c>
      <c r="M195" s="126" t="b">
        <f t="shared" si="92"/>
        <v>0</v>
      </c>
      <c r="N195" s="32"/>
      <c r="O195" s="31"/>
      <c r="P195" s="23">
        <v>1</v>
      </c>
      <c r="Q195" s="19"/>
      <c r="R195" s="13">
        <v>2</v>
      </c>
      <c r="S195" s="13">
        <v>1</v>
      </c>
      <c r="T195" s="13"/>
      <c r="U195" s="13"/>
      <c r="V195" s="13"/>
      <c r="W195" s="13"/>
      <c r="X195" s="13"/>
      <c r="Y195" s="13"/>
      <c r="Z195" s="13"/>
      <c r="AA195" s="13"/>
      <c r="AB195" s="13">
        <v>2</v>
      </c>
      <c r="AC195" s="13">
        <v>1</v>
      </c>
      <c r="AD195" s="13"/>
      <c r="AE195" s="13"/>
      <c r="AF195" s="40"/>
      <c r="AG195" s="13"/>
      <c r="AH195" s="13"/>
      <c r="AI195" s="13"/>
      <c r="AJ195" s="13"/>
      <c r="AK195" s="13"/>
      <c r="AL195" s="13">
        <v>2</v>
      </c>
      <c r="AM195" s="13">
        <v>1</v>
      </c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</row>
    <row r="196" spans="1:130" ht="15.75" hidden="1" x14ac:dyDescent="0.25">
      <c r="B196" s="119"/>
      <c r="C196" s="125" t="s">
        <v>0</v>
      </c>
      <c r="D196" s="126">
        <f>$D$192/80</f>
        <v>0</v>
      </c>
      <c r="E196" s="126">
        <f t="shared" ref="E196:L196" si="93">$D$192/80</f>
        <v>0</v>
      </c>
      <c r="F196" s="126">
        <f t="shared" si="93"/>
        <v>0</v>
      </c>
      <c r="G196" s="126">
        <f t="shared" si="93"/>
        <v>0</v>
      </c>
      <c r="H196" s="126">
        <f t="shared" si="93"/>
        <v>0</v>
      </c>
      <c r="I196" s="126">
        <f t="shared" si="93"/>
        <v>0</v>
      </c>
      <c r="J196" s="126">
        <f t="shared" si="93"/>
        <v>0</v>
      </c>
      <c r="K196" s="126">
        <f t="shared" si="93"/>
        <v>0</v>
      </c>
      <c r="L196" s="126">
        <f t="shared" si="93"/>
        <v>0</v>
      </c>
      <c r="M196" s="126">
        <f>$D$192/80</f>
        <v>0</v>
      </c>
      <c r="N196" s="32"/>
      <c r="O196" s="31"/>
      <c r="P196" s="23">
        <v>1</v>
      </c>
      <c r="Q196" s="19"/>
      <c r="R196" s="13">
        <v>4</v>
      </c>
      <c r="S196" s="13">
        <v>2</v>
      </c>
      <c r="T196" s="13"/>
      <c r="U196" s="13"/>
      <c r="V196" s="13"/>
      <c r="W196" s="13"/>
      <c r="X196" s="13"/>
      <c r="Y196" s="13"/>
      <c r="Z196" s="13"/>
      <c r="AA196" s="13"/>
      <c r="AB196" s="13">
        <v>4</v>
      </c>
      <c r="AC196" s="13">
        <v>2</v>
      </c>
      <c r="AD196" s="13"/>
      <c r="AE196" s="13"/>
      <c r="AF196" s="40"/>
      <c r="AG196" s="13"/>
      <c r="AH196" s="13"/>
      <c r="AI196" s="13"/>
      <c r="AJ196" s="13"/>
      <c r="AK196" s="13"/>
      <c r="AL196" s="13">
        <v>4</v>
      </c>
      <c r="AM196" s="13">
        <v>2</v>
      </c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</row>
    <row r="197" spans="1:130" ht="15.75" hidden="1" x14ac:dyDescent="0.25">
      <c r="B197" s="119"/>
      <c r="C197" s="125" t="s">
        <v>13</v>
      </c>
      <c r="D197" s="126" t="str">
        <f>IF(ISERROR(0.5*(60/D194)),"",0.5*(60/D194))</f>
        <v/>
      </c>
      <c r="E197" s="126" t="str">
        <f t="shared" ref="E197:M197" si="94">IF(ISERROR(0.5*(60/E194)),"",0.5*(60/E194))</f>
        <v/>
      </c>
      <c r="F197" s="126" t="str">
        <f t="shared" si="94"/>
        <v/>
      </c>
      <c r="G197" s="126" t="str">
        <f t="shared" si="94"/>
        <v/>
      </c>
      <c r="H197" s="126" t="str">
        <f t="shared" si="94"/>
        <v/>
      </c>
      <c r="I197" s="126" t="str">
        <f t="shared" si="94"/>
        <v/>
      </c>
      <c r="J197" s="126" t="str">
        <f t="shared" si="94"/>
        <v/>
      </c>
      <c r="K197" s="126" t="str">
        <f t="shared" si="94"/>
        <v/>
      </c>
      <c r="L197" s="126" t="str">
        <f t="shared" si="94"/>
        <v/>
      </c>
      <c r="M197" s="126" t="str">
        <f t="shared" si="94"/>
        <v/>
      </c>
      <c r="N197" s="32"/>
      <c r="O197" s="31"/>
      <c r="P197" s="23">
        <v>1</v>
      </c>
      <c r="Q197" s="19"/>
      <c r="R197" s="13">
        <v>8</v>
      </c>
      <c r="S197" s="13">
        <v>3</v>
      </c>
      <c r="T197" s="13"/>
      <c r="U197" s="13"/>
      <c r="V197" s="13"/>
      <c r="W197" s="13"/>
      <c r="X197" s="13"/>
      <c r="Y197" s="13"/>
      <c r="Z197" s="13"/>
      <c r="AA197" s="13"/>
      <c r="AB197" s="13">
        <v>8</v>
      </c>
      <c r="AC197" s="13">
        <v>3</v>
      </c>
      <c r="AD197" s="13"/>
      <c r="AE197" s="13"/>
      <c r="AF197" s="40"/>
      <c r="AG197" s="13"/>
      <c r="AH197" s="13"/>
      <c r="AI197" s="13"/>
      <c r="AJ197" s="13"/>
      <c r="AK197" s="13"/>
      <c r="AL197" s="13">
        <v>8</v>
      </c>
      <c r="AM197" s="13">
        <v>3</v>
      </c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</row>
    <row r="198" spans="1:130" ht="15.75" hidden="1" x14ac:dyDescent="0.25">
      <c r="B198" s="119"/>
      <c r="C198" s="125" t="s">
        <v>11</v>
      </c>
      <c r="D198" s="126" t="str">
        <f t="shared" ref="D198:M198" si="95">IF(ISERROR(D197+D195),"",D197+D195)</f>
        <v/>
      </c>
      <c r="E198" s="126" t="str">
        <f t="shared" si="95"/>
        <v/>
      </c>
      <c r="F198" s="126" t="str">
        <f t="shared" si="95"/>
        <v/>
      </c>
      <c r="G198" s="126" t="str">
        <f t="shared" si="95"/>
        <v/>
      </c>
      <c r="H198" s="126" t="str">
        <f t="shared" si="95"/>
        <v/>
      </c>
      <c r="I198" s="126" t="str">
        <f t="shared" si="95"/>
        <v/>
      </c>
      <c r="J198" s="126" t="str">
        <f t="shared" si="95"/>
        <v/>
      </c>
      <c r="K198" s="126" t="str">
        <f t="shared" si="95"/>
        <v/>
      </c>
      <c r="L198" s="126" t="str">
        <f t="shared" si="95"/>
        <v/>
      </c>
      <c r="M198" s="126" t="str">
        <f t="shared" si="95"/>
        <v/>
      </c>
      <c r="N198" s="32"/>
      <c r="O198" s="31"/>
      <c r="P198" s="23">
        <v>1</v>
      </c>
      <c r="Q198" s="19"/>
      <c r="R198" s="13">
        <v>100</v>
      </c>
      <c r="S198" s="13">
        <v>3</v>
      </c>
      <c r="T198" s="13"/>
      <c r="U198" s="13"/>
      <c r="V198" s="13"/>
      <c r="W198" s="13"/>
      <c r="X198" s="13"/>
      <c r="Y198" s="13"/>
      <c r="Z198" s="13"/>
      <c r="AA198" s="13"/>
      <c r="AB198" s="13">
        <v>10</v>
      </c>
      <c r="AC198" s="13">
        <v>3</v>
      </c>
      <c r="AD198" s="13"/>
      <c r="AE198" s="13"/>
      <c r="AF198" s="40"/>
      <c r="AG198" s="13"/>
      <c r="AH198" s="13"/>
      <c r="AI198" s="13"/>
      <c r="AJ198" s="13"/>
      <c r="AK198" s="13"/>
      <c r="AL198" s="13">
        <v>10</v>
      </c>
      <c r="AM198" s="13">
        <v>4</v>
      </c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</row>
    <row r="199" spans="1:130" ht="15.75" hidden="1" x14ac:dyDescent="0.25">
      <c r="B199" s="119"/>
      <c r="C199" s="125" t="s">
        <v>15</v>
      </c>
      <c r="D199" s="126" t="str">
        <f t="shared" ref="D199:M199" si="96">IF(ISERROR(D196+D198),"",D196+D198)</f>
        <v/>
      </c>
      <c r="E199" s="126" t="str">
        <f t="shared" si="96"/>
        <v/>
      </c>
      <c r="F199" s="126" t="str">
        <f t="shared" si="96"/>
        <v/>
      </c>
      <c r="G199" s="126" t="str">
        <f t="shared" si="96"/>
        <v/>
      </c>
      <c r="H199" s="126" t="str">
        <f t="shared" si="96"/>
        <v/>
      </c>
      <c r="I199" s="126" t="str">
        <f t="shared" si="96"/>
        <v/>
      </c>
      <c r="J199" s="126" t="str">
        <f t="shared" si="96"/>
        <v/>
      </c>
      <c r="K199" s="126" t="str">
        <f t="shared" si="96"/>
        <v/>
      </c>
      <c r="L199" s="126" t="str">
        <f t="shared" si="96"/>
        <v/>
      </c>
      <c r="M199" s="126" t="str">
        <f t="shared" si="96"/>
        <v/>
      </c>
      <c r="N199" s="32"/>
      <c r="O199" s="31"/>
      <c r="P199" s="23">
        <v>1</v>
      </c>
      <c r="Q199" s="19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>
        <v>12</v>
      </c>
      <c r="AC199" s="13">
        <v>4</v>
      </c>
      <c r="AD199" s="13"/>
      <c r="AE199" s="13"/>
      <c r="AF199" s="40"/>
      <c r="AG199" s="13"/>
      <c r="AH199" s="13"/>
      <c r="AI199" s="13"/>
      <c r="AJ199" s="13"/>
      <c r="AK199" s="13"/>
      <c r="AL199" s="13">
        <v>12</v>
      </c>
      <c r="AM199" s="13">
        <v>5</v>
      </c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</row>
    <row r="200" spans="1:130" ht="15.75" hidden="1" x14ac:dyDescent="0.25">
      <c r="B200" s="119"/>
      <c r="C200" s="125" t="s">
        <v>14</v>
      </c>
      <c r="D200" s="127">
        <f>IF($D$192="",0,IF(ISERROR(30/D199),0,(30/D199)))</f>
        <v>0</v>
      </c>
      <c r="E200" s="127">
        <f t="shared" ref="E200:M200" si="97">IF($D$192="",0,IF(ISERROR(30/E199),0,(30/E199)))</f>
        <v>0</v>
      </c>
      <c r="F200" s="127">
        <f t="shared" si="97"/>
        <v>0</v>
      </c>
      <c r="G200" s="127">
        <f t="shared" si="97"/>
        <v>0</v>
      </c>
      <c r="H200" s="127">
        <f t="shared" si="97"/>
        <v>0</v>
      </c>
      <c r="I200" s="127">
        <f t="shared" si="97"/>
        <v>0</v>
      </c>
      <c r="J200" s="127">
        <f t="shared" si="97"/>
        <v>0</v>
      </c>
      <c r="K200" s="127">
        <f t="shared" si="97"/>
        <v>0</v>
      </c>
      <c r="L200" s="127">
        <f t="shared" si="97"/>
        <v>0</v>
      </c>
      <c r="M200" s="127">
        <f t="shared" si="97"/>
        <v>0</v>
      </c>
      <c r="N200" s="33"/>
      <c r="O200" s="34"/>
      <c r="P200" s="23">
        <v>1</v>
      </c>
      <c r="Q200" s="19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>
        <v>18</v>
      </c>
      <c r="AC200" s="13">
        <v>5</v>
      </c>
      <c r="AD200" s="13"/>
      <c r="AE200" s="13"/>
      <c r="AF200" s="40"/>
      <c r="AG200" s="13"/>
      <c r="AH200" s="13"/>
      <c r="AI200" s="13"/>
      <c r="AJ200" s="13"/>
      <c r="AK200" s="13"/>
      <c r="AL200" s="13">
        <v>100</v>
      </c>
      <c r="AM200" s="13">
        <v>5</v>
      </c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</row>
    <row r="201" spans="1:130" ht="15.75" hidden="1" x14ac:dyDescent="0.25">
      <c r="B201" s="119"/>
      <c r="C201" s="128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35"/>
      <c r="O201" s="36"/>
      <c r="P201" s="23">
        <f>IF(nodeselection=21,1,IF(nodeselection&gt;=16,0,1))</f>
        <v>1</v>
      </c>
      <c r="Q201" s="19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>
        <v>100</v>
      </c>
      <c r="AC201" s="13">
        <v>5</v>
      </c>
      <c r="AD201" s="13"/>
      <c r="AE201" s="13"/>
      <c r="AF201" s="40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</row>
    <row r="202" spans="1:130" ht="15.75" hidden="1" x14ac:dyDescent="0.25">
      <c r="B202" s="119"/>
      <c r="C202" s="123" t="s">
        <v>97</v>
      </c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25"/>
      <c r="O202" s="26"/>
      <c r="P202" s="23">
        <f>IF(nodeselection=21,1,IF(nodeselection&gt;=17,0,1))</f>
        <v>1</v>
      </c>
      <c r="Q202" s="19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40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</row>
    <row r="203" spans="1:130" ht="15.75" hidden="1" x14ac:dyDescent="0.25">
      <c r="B203" s="119"/>
      <c r="C203" s="108" t="s">
        <v>78</v>
      </c>
      <c r="D203" s="117"/>
      <c r="E203" s="130"/>
      <c r="F203" s="130"/>
      <c r="G203" s="130"/>
      <c r="H203" s="130"/>
      <c r="I203" s="130"/>
      <c r="J203" s="130"/>
      <c r="K203" s="130"/>
      <c r="L203" s="130"/>
      <c r="M203" s="130"/>
      <c r="N203" s="25"/>
      <c r="O203" s="26"/>
      <c r="P203" s="23">
        <f>IF(nodeselection=21,1,IF(nodeselection&gt;=17,0,1))</f>
        <v>1</v>
      </c>
      <c r="Q203" s="19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40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</row>
    <row r="204" spans="1:130" ht="15.75" hidden="1" x14ac:dyDescent="0.25">
      <c r="A204" s="39">
        <f>IF(D203=$Q$11,650,1000)</f>
        <v>1000</v>
      </c>
      <c r="B204" s="119"/>
      <c r="C204" s="108" t="s">
        <v>79</v>
      </c>
      <c r="D204" s="117"/>
      <c r="E204" s="130"/>
      <c r="F204" s="130"/>
      <c r="G204" s="130"/>
      <c r="H204" s="130"/>
      <c r="I204" s="130"/>
      <c r="J204" s="130"/>
      <c r="K204" s="130"/>
      <c r="L204" s="130"/>
      <c r="M204" s="130"/>
      <c r="N204" s="37"/>
      <c r="O204" s="28"/>
      <c r="P204" s="23">
        <f>IF(nodeselection=21,1,IF(nodeselection&gt;=17,0,1))</f>
        <v>1</v>
      </c>
      <c r="Q204" s="19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40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</row>
    <row r="205" spans="1:130" ht="15.75" hidden="1" x14ac:dyDescent="0.25">
      <c r="B205" s="119"/>
      <c r="C205" s="108"/>
      <c r="D205" s="109" t="s">
        <v>1</v>
      </c>
      <c r="E205" s="109" t="s">
        <v>2</v>
      </c>
      <c r="F205" s="109" t="s">
        <v>3</v>
      </c>
      <c r="G205" s="109" t="s">
        <v>4</v>
      </c>
      <c r="H205" s="109" t="s">
        <v>5</v>
      </c>
      <c r="I205" s="109" t="s">
        <v>6</v>
      </c>
      <c r="J205" s="109" t="s">
        <v>7</v>
      </c>
      <c r="K205" s="109" t="s">
        <v>8</v>
      </c>
      <c r="L205" s="109" t="s">
        <v>9</v>
      </c>
      <c r="M205" s="109" t="s">
        <v>10</v>
      </c>
      <c r="N205" s="37"/>
      <c r="O205" s="28"/>
      <c r="P205" s="23">
        <f>IF(nodeselection=21,1,IF(nodeselection&gt;=17,0,1))</f>
        <v>1</v>
      </c>
      <c r="Q205" s="19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51" t="s">
        <v>71</v>
      </c>
      <c r="AC205" s="152"/>
      <c r="AD205" s="13"/>
      <c r="AE205" s="13"/>
      <c r="AF205" s="40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</row>
    <row r="206" spans="1:130" ht="15.75" hidden="1" x14ac:dyDescent="0.25">
      <c r="B206" s="119"/>
      <c r="C206" s="108" t="s">
        <v>80</v>
      </c>
      <c r="D206" s="117"/>
      <c r="E206" s="117"/>
      <c r="F206" s="118"/>
      <c r="G206" s="118"/>
      <c r="H206" s="118"/>
      <c r="I206" s="118"/>
      <c r="J206" s="118"/>
      <c r="K206" s="118"/>
      <c r="L206" s="118"/>
      <c r="M206" s="118"/>
      <c r="N206" s="37"/>
      <c r="O206" s="28"/>
      <c r="P206" s="23">
        <f>IF(nodeselection=21,1,IF(nodeselection&gt;=17,0,1))</f>
        <v>1</v>
      </c>
      <c r="Q206" s="19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45">
        <v>0.5</v>
      </c>
      <c r="AC206" s="145">
        <v>1</v>
      </c>
      <c r="AD206" s="13"/>
      <c r="AE206" s="13"/>
      <c r="AF206" s="40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</row>
    <row r="207" spans="1:130" ht="15.75" hidden="1" x14ac:dyDescent="0.25">
      <c r="B207" s="119"/>
      <c r="C207" s="125" t="s">
        <v>12</v>
      </c>
      <c r="D207" s="126" t="b">
        <f t="shared" ref="D207:M207" si="98">IF($D$203="Bus",2,+IF($D$203="Zug",0.75))</f>
        <v>0</v>
      </c>
      <c r="E207" s="126" t="b">
        <f t="shared" si="98"/>
        <v>0</v>
      </c>
      <c r="F207" s="126" t="b">
        <f t="shared" si="98"/>
        <v>0</v>
      </c>
      <c r="G207" s="126" t="b">
        <f t="shared" si="98"/>
        <v>0</v>
      </c>
      <c r="H207" s="126" t="b">
        <f t="shared" si="98"/>
        <v>0</v>
      </c>
      <c r="I207" s="126" t="b">
        <f t="shared" si="98"/>
        <v>0</v>
      </c>
      <c r="J207" s="126" t="b">
        <f t="shared" si="98"/>
        <v>0</v>
      </c>
      <c r="K207" s="126" t="b">
        <f t="shared" si="98"/>
        <v>0</v>
      </c>
      <c r="L207" s="126" t="b">
        <f t="shared" si="98"/>
        <v>0</v>
      </c>
      <c r="M207" s="126" t="b">
        <f t="shared" si="98"/>
        <v>0</v>
      </c>
      <c r="N207" s="32"/>
      <c r="O207" s="31"/>
      <c r="P207" s="23">
        <v>1</v>
      </c>
      <c r="Q207" s="19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45">
        <v>1</v>
      </c>
      <c r="AC207" s="145">
        <v>2</v>
      </c>
      <c r="AD207" s="13"/>
      <c r="AE207" s="13"/>
      <c r="AF207" s="40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</row>
    <row r="208" spans="1:130" ht="15.75" hidden="1" x14ac:dyDescent="0.25">
      <c r="B208" s="119"/>
      <c r="C208" s="125" t="s">
        <v>0</v>
      </c>
      <c r="D208" s="126">
        <f>$D$204/80</f>
        <v>0</v>
      </c>
      <c r="E208" s="126">
        <f t="shared" ref="E208:L208" si="99">$D$204/80</f>
        <v>0</v>
      </c>
      <c r="F208" s="126">
        <f t="shared" si="99"/>
        <v>0</v>
      </c>
      <c r="G208" s="126">
        <f t="shared" si="99"/>
        <v>0</v>
      </c>
      <c r="H208" s="126">
        <f t="shared" si="99"/>
        <v>0</v>
      </c>
      <c r="I208" s="126">
        <f t="shared" si="99"/>
        <v>0</v>
      </c>
      <c r="J208" s="126">
        <f t="shared" si="99"/>
        <v>0</v>
      </c>
      <c r="K208" s="126">
        <f t="shared" si="99"/>
        <v>0</v>
      </c>
      <c r="L208" s="126">
        <f t="shared" si="99"/>
        <v>0</v>
      </c>
      <c r="M208" s="126">
        <f>$D$204/80</f>
        <v>0</v>
      </c>
      <c r="N208" s="32"/>
      <c r="O208" s="31"/>
      <c r="P208" s="23">
        <v>1</v>
      </c>
      <c r="Q208" s="19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45">
        <v>2</v>
      </c>
      <c r="AC208" s="145">
        <v>3</v>
      </c>
      <c r="AD208" s="13"/>
      <c r="AE208" s="13"/>
      <c r="AF208" s="40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</row>
    <row r="209" spans="1:130" ht="15.75" hidden="1" x14ac:dyDescent="0.25">
      <c r="B209" s="119"/>
      <c r="C209" s="125" t="s">
        <v>13</v>
      </c>
      <c r="D209" s="126" t="str">
        <f>IF(ISERROR(0.5*(60/D206)),"",0.5*(60/D206))</f>
        <v/>
      </c>
      <c r="E209" s="126" t="str">
        <f t="shared" ref="E209:M209" si="100">IF(ISERROR(0.5*(60/E206)),"",0.5*(60/E206))</f>
        <v/>
      </c>
      <c r="F209" s="126" t="str">
        <f t="shared" si="100"/>
        <v/>
      </c>
      <c r="G209" s="126" t="str">
        <f t="shared" si="100"/>
        <v/>
      </c>
      <c r="H209" s="126" t="str">
        <f t="shared" si="100"/>
        <v/>
      </c>
      <c r="I209" s="126" t="str">
        <f t="shared" si="100"/>
        <v/>
      </c>
      <c r="J209" s="126" t="str">
        <f t="shared" si="100"/>
        <v/>
      </c>
      <c r="K209" s="126" t="str">
        <f t="shared" si="100"/>
        <v/>
      </c>
      <c r="L209" s="126" t="str">
        <f t="shared" si="100"/>
        <v/>
      </c>
      <c r="M209" s="126" t="str">
        <f t="shared" si="100"/>
        <v/>
      </c>
      <c r="N209" s="32"/>
      <c r="O209" s="31"/>
      <c r="P209" s="23">
        <v>1</v>
      </c>
      <c r="Q209" s="19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45">
        <v>4</v>
      </c>
      <c r="AC209" s="145">
        <v>4</v>
      </c>
      <c r="AD209" s="13"/>
      <c r="AE209" s="13"/>
      <c r="AF209" s="40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</row>
    <row r="210" spans="1:130" ht="15.75" hidden="1" x14ac:dyDescent="0.25">
      <c r="B210" s="119"/>
      <c r="C210" s="125" t="s">
        <v>11</v>
      </c>
      <c r="D210" s="126" t="str">
        <f t="shared" ref="D210:M210" si="101">IF(ISERROR(D209+D207),"",D209+D207)</f>
        <v/>
      </c>
      <c r="E210" s="126" t="str">
        <f t="shared" si="101"/>
        <v/>
      </c>
      <c r="F210" s="126" t="str">
        <f t="shared" si="101"/>
        <v/>
      </c>
      <c r="G210" s="126" t="str">
        <f t="shared" si="101"/>
        <v/>
      </c>
      <c r="H210" s="126" t="str">
        <f t="shared" si="101"/>
        <v/>
      </c>
      <c r="I210" s="126" t="str">
        <f t="shared" si="101"/>
        <v/>
      </c>
      <c r="J210" s="126" t="str">
        <f t="shared" si="101"/>
        <v/>
      </c>
      <c r="K210" s="126" t="str">
        <f t="shared" si="101"/>
        <v/>
      </c>
      <c r="L210" s="126" t="str">
        <f t="shared" si="101"/>
        <v/>
      </c>
      <c r="M210" s="126" t="str">
        <f t="shared" si="101"/>
        <v/>
      </c>
      <c r="N210" s="32"/>
      <c r="O210" s="31"/>
      <c r="P210" s="23">
        <v>1</v>
      </c>
      <c r="Q210" s="19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40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</row>
    <row r="211" spans="1:130" ht="15.75" hidden="1" x14ac:dyDescent="0.25">
      <c r="B211" s="119"/>
      <c r="C211" s="125" t="s">
        <v>15</v>
      </c>
      <c r="D211" s="126" t="str">
        <f t="shared" ref="D211:M211" si="102">IF(ISERROR(D208+D210),"",D208+D210)</f>
        <v/>
      </c>
      <c r="E211" s="126" t="str">
        <f t="shared" si="102"/>
        <v/>
      </c>
      <c r="F211" s="126" t="str">
        <f t="shared" si="102"/>
        <v/>
      </c>
      <c r="G211" s="126" t="str">
        <f t="shared" si="102"/>
        <v/>
      </c>
      <c r="H211" s="126" t="str">
        <f t="shared" si="102"/>
        <v/>
      </c>
      <c r="I211" s="126" t="str">
        <f t="shared" si="102"/>
        <v/>
      </c>
      <c r="J211" s="126" t="str">
        <f t="shared" si="102"/>
        <v/>
      </c>
      <c r="K211" s="126" t="str">
        <f t="shared" si="102"/>
        <v/>
      </c>
      <c r="L211" s="126" t="str">
        <f t="shared" si="102"/>
        <v/>
      </c>
      <c r="M211" s="126" t="str">
        <f t="shared" si="102"/>
        <v/>
      </c>
      <c r="N211" s="32"/>
      <c r="O211" s="31"/>
      <c r="P211" s="23">
        <v>1</v>
      </c>
      <c r="Q211" s="19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40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</row>
    <row r="212" spans="1:130" ht="15.75" hidden="1" x14ac:dyDescent="0.25">
      <c r="B212" s="119"/>
      <c r="C212" s="125" t="s">
        <v>14</v>
      </c>
      <c r="D212" s="127">
        <f>IF($D$204="",0,IF(ISERROR(30/D211),0,(30/D211)))</f>
        <v>0</v>
      </c>
      <c r="E212" s="127">
        <f t="shared" ref="E212:M212" si="103">IF($D$204="",0,IF(ISERROR(30/E211),0,(30/E211)))</f>
        <v>0</v>
      </c>
      <c r="F212" s="127">
        <f t="shared" si="103"/>
        <v>0</v>
      </c>
      <c r="G212" s="127">
        <f t="shared" si="103"/>
        <v>0</v>
      </c>
      <c r="H212" s="127">
        <f t="shared" si="103"/>
        <v>0</v>
      </c>
      <c r="I212" s="127">
        <f t="shared" si="103"/>
        <v>0</v>
      </c>
      <c r="J212" s="127">
        <f t="shared" si="103"/>
        <v>0</v>
      </c>
      <c r="K212" s="127">
        <f t="shared" si="103"/>
        <v>0</v>
      </c>
      <c r="L212" s="127">
        <f t="shared" si="103"/>
        <v>0</v>
      </c>
      <c r="M212" s="127">
        <f t="shared" si="103"/>
        <v>0</v>
      </c>
      <c r="N212" s="33"/>
      <c r="O212" s="34"/>
      <c r="P212" s="23">
        <v>1</v>
      </c>
      <c r="Q212" s="19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40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</row>
    <row r="213" spans="1:130" ht="15.75" hidden="1" x14ac:dyDescent="0.25">
      <c r="B213" s="134"/>
      <c r="C213" s="128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35"/>
      <c r="O213" s="36"/>
      <c r="P213" s="23">
        <f>IF(nodeselection=21,1,IF(nodeselection&gt;=17,0,1))</f>
        <v>1</v>
      </c>
      <c r="Q213" s="19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40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</row>
    <row r="214" spans="1:130" ht="15.75" hidden="1" x14ac:dyDescent="0.25">
      <c r="B214" s="119"/>
      <c r="C214" s="123" t="s">
        <v>98</v>
      </c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25"/>
      <c r="O214" s="26"/>
      <c r="P214" s="23">
        <f>IF(nodeselection=21,1,IF(nodeselection&gt;=18,0,1))</f>
        <v>1</v>
      </c>
      <c r="Q214" s="19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40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</row>
    <row r="215" spans="1:130" ht="15.75" hidden="1" x14ac:dyDescent="0.25">
      <c r="B215" s="119"/>
      <c r="C215" s="108" t="s">
        <v>78</v>
      </c>
      <c r="D215" s="117"/>
      <c r="E215" s="130"/>
      <c r="F215" s="130"/>
      <c r="G215" s="130"/>
      <c r="H215" s="130"/>
      <c r="I215" s="130"/>
      <c r="J215" s="130"/>
      <c r="K215" s="130"/>
      <c r="L215" s="130"/>
      <c r="M215" s="130"/>
      <c r="N215" s="25"/>
      <c r="O215" s="26"/>
      <c r="P215" s="23">
        <f>IF(nodeselection=21,1,IF(nodeselection&gt;=18,0,1))</f>
        <v>1</v>
      </c>
      <c r="Q215" s="19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40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</row>
    <row r="216" spans="1:130" ht="15.75" hidden="1" x14ac:dyDescent="0.25">
      <c r="A216" s="39">
        <f>IF(D215=$Q$11,650,1000)</f>
        <v>1000</v>
      </c>
      <c r="B216" s="119"/>
      <c r="C216" s="108" t="s">
        <v>79</v>
      </c>
      <c r="D216" s="117"/>
      <c r="E216" s="130"/>
      <c r="F216" s="130"/>
      <c r="G216" s="130"/>
      <c r="H216" s="130"/>
      <c r="I216" s="130"/>
      <c r="J216" s="130"/>
      <c r="K216" s="130"/>
      <c r="L216" s="130"/>
      <c r="M216" s="130"/>
      <c r="N216" s="37"/>
      <c r="O216" s="28"/>
      <c r="P216" s="23">
        <f>IF(nodeselection=21,1,IF(nodeselection&gt;=18,0,1))</f>
        <v>1</v>
      </c>
      <c r="Q216" s="19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40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</row>
    <row r="217" spans="1:130" ht="15.75" hidden="1" x14ac:dyDescent="0.25">
      <c r="B217" s="119"/>
      <c r="C217" s="108"/>
      <c r="D217" s="109" t="s">
        <v>1</v>
      </c>
      <c r="E217" s="109" t="s">
        <v>2</v>
      </c>
      <c r="F217" s="109" t="s">
        <v>3</v>
      </c>
      <c r="G217" s="109" t="s">
        <v>4</v>
      </c>
      <c r="H217" s="109" t="s">
        <v>5</v>
      </c>
      <c r="I217" s="109" t="s">
        <v>6</v>
      </c>
      <c r="J217" s="109" t="s">
        <v>7</v>
      </c>
      <c r="K217" s="109" t="s">
        <v>8</v>
      </c>
      <c r="L217" s="109" t="s">
        <v>9</v>
      </c>
      <c r="M217" s="109" t="s">
        <v>10</v>
      </c>
      <c r="N217" s="37"/>
      <c r="O217" s="28"/>
      <c r="P217" s="23">
        <f>IF(nodeselection=21,1,IF(nodeselection&gt;=18,0,1))</f>
        <v>1</v>
      </c>
      <c r="Q217" s="19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40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</row>
    <row r="218" spans="1:130" ht="15.75" hidden="1" x14ac:dyDescent="0.25">
      <c r="B218" s="119"/>
      <c r="C218" s="108" t="s">
        <v>80</v>
      </c>
      <c r="D218" s="117"/>
      <c r="E218" s="117"/>
      <c r="F218" s="118"/>
      <c r="G218" s="118"/>
      <c r="H218" s="118"/>
      <c r="I218" s="118"/>
      <c r="J218" s="118"/>
      <c r="K218" s="118"/>
      <c r="L218" s="118"/>
      <c r="M218" s="118"/>
      <c r="N218" s="37"/>
      <c r="O218" s="28"/>
      <c r="P218" s="23">
        <f>IF(nodeselection=21,1,IF(nodeselection&gt;=18,0,1))</f>
        <v>1</v>
      </c>
      <c r="Q218" s="19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40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</row>
    <row r="219" spans="1:130" ht="15.75" hidden="1" x14ac:dyDescent="0.25">
      <c r="B219" s="119"/>
      <c r="C219" s="125" t="s">
        <v>12</v>
      </c>
      <c r="D219" s="126" t="b">
        <f t="shared" ref="D219:M219" si="104">IF($D$215="Bus",2,+IF($D$215="Zug",0.75))</f>
        <v>0</v>
      </c>
      <c r="E219" s="126" t="b">
        <f t="shared" si="104"/>
        <v>0</v>
      </c>
      <c r="F219" s="126" t="b">
        <f t="shared" si="104"/>
        <v>0</v>
      </c>
      <c r="G219" s="126" t="b">
        <f t="shared" si="104"/>
        <v>0</v>
      </c>
      <c r="H219" s="126" t="b">
        <f t="shared" si="104"/>
        <v>0</v>
      </c>
      <c r="I219" s="126" t="b">
        <f t="shared" si="104"/>
        <v>0</v>
      </c>
      <c r="J219" s="126" t="b">
        <f t="shared" si="104"/>
        <v>0</v>
      </c>
      <c r="K219" s="126" t="b">
        <f t="shared" si="104"/>
        <v>0</v>
      </c>
      <c r="L219" s="126" t="b">
        <f t="shared" si="104"/>
        <v>0</v>
      </c>
      <c r="M219" s="126" t="b">
        <f t="shared" si="104"/>
        <v>0</v>
      </c>
      <c r="N219" s="32"/>
      <c r="O219" s="31"/>
      <c r="P219" s="23">
        <v>1</v>
      </c>
      <c r="Q219" s="19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40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</row>
    <row r="220" spans="1:130" ht="15.75" hidden="1" x14ac:dyDescent="0.25">
      <c r="B220" s="119"/>
      <c r="C220" s="125" t="s">
        <v>0</v>
      </c>
      <c r="D220" s="126">
        <f>$D$216/80</f>
        <v>0</v>
      </c>
      <c r="E220" s="126">
        <f t="shared" ref="E220:M220" si="105">$D$216/80</f>
        <v>0</v>
      </c>
      <c r="F220" s="126">
        <f t="shared" si="105"/>
        <v>0</v>
      </c>
      <c r="G220" s="126">
        <f t="shared" si="105"/>
        <v>0</v>
      </c>
      <c r="H220" s="126">
        <f t="shared" si="105"/>
        <v>0</v>
      </c>
      <c r="I220" s="126">
        <f t="shared" si="105"/>
        <v>0</v>
      </c>
      <c r="J220" s="126">
        <f t="shared" si="105"/>
        <v>0</v>
      </c>
      <c r="K220" s="126">
        <f t="shared" si="105"/>
        <v>0</v>
      </c>
      <c r="L220" s="126">
        <f t="shared" si="105"/>
        <v>0</v>
      </c>
      <c r="M220" s="126">
        <f t="shared" si="105"/>
        <v>0</v>
      </c>
      <c r="N220" s="32"/>
      <c r="O220" s="31"/>
      <c r="P220" s="23">
        <v>1</v>
      </c>
      <c r="Q220" s="19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40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</row>
    <row r="221" spans="1:130" ht="15.75" hidden="1" x14ac:dyDescent="0.25">
      <c r="B221" s="119"/>
      <c r="C221" s="125" t="s">
        <v>13</v>
      </c>
      <c r="D221" s="126" t="str">
        <f>IF(ISERROR(0.5*(60/D218)),"",0.5*(60/D218))</f>
        <v/>
      </c>
      <c r="E221" s="126" t="str">
        <f t="shared" ref="E221:M221" si="106">IF(ISERROR(0.5*(60/E218)),"",0.5*(60/E218))</f>
        <v/>
      </c>
      <c r="F221" s="126" t="str">
        <f t="shared" si="106"/>
        <v/>
      </c>
      <c r="G221" s="126" t="str">
        <f t="shared" si="106"/>
        <v/>
      </c>
      <c r="H221" s="126" t="str">
        <f t="shared" si="106"/>
        <v/>
      </c>
      <c r="I221" s="126" t="str">
        <f t="shared" si="106"/>
        <v/>
      </c>
      <c r="J221" s="126" t="str">
        <f t="shared" si="106"/>
        <v/>
      </c>
      <c r="K221" s="126" t="str">
        <f t="shared" si="106"/>
        <v/>
      </c>
      <c r="L221" s="126" t="str">
        <f t="shared" si="106"/>
        <v/>
      </c>
      <c r="M221" s="126" t="str">
        <f t="shared" si="106"/>
        <v/>
      </c>
      <c r="N221" s="32"/>
      <c r="O221" s="31"/>
      <c r="P221" s="23">
        <v>1</v>
      </c>
      <c r="Q221" s="19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40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</row>
    <row r="222" spans="1:130" ht="15.75" hidden="1" x14ac:dyDescent="0.25">
      <c r="B222" s="119"/>
      <c r="C222" s="125" t="s">
        <v>11</v>
      </c>
      <c r="D222" s="126" t="str">
        <f t="shared" ref="D222:M222" si="107">IF(ISERROR(D221+D219),"",D221+D219)</f>
        <v/>
      </c>
      <c r="E222" s="126" t="str">
        <f t="shared" si="107"/>
        <v/>
      </c>
      <c r="F222" s="126" t="str">
        <f t="shared" si="107"/>
        <v/>
      </c>
      <c r="G222" s="126" t="str">
        <f t="shared" si="107"/>
        <v/>
      </c>
      <c r="H222" s="126" t="str">
        <f t="shared" si="107"/>
        <v/>
      </c>
      <c r="I222" s="126" t="str">
        <f t="shared" si="107"/>
        <v/>
      </c>
      <c r="J222" s="126" t="str">
        <f t="shared" si="107"/>
        <v/>
      </c>
      <c r="K222" s="126" t="str">
        <f t="shared" si="107"/>
        <v/>
      </c>
      <c r="L222" s="126" t="str">
        <f t="shared" si="107"/>
        <v/>
      </c>
      <c r="M222" s="126" t="str">
        <f t="shared" si="107"/>
        <v/>
      </c>
      <c r="N222" s="32"/>
      <c r="O222" s="31"/>
      <c r="P222" s="23">
        <v>1</v>
      </c>
      <c r="Q222" s="19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40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</row>
    <row r="223" spans="1:130" ht="15.75" hidden="1" x14ac:dyDescent="0.25">
      <c r="B223" s="119"/>
      <c r="C223" s="125" t="s">
        <v>15</v>
      </c>
      <c r="D223" s="126" t="str">
        <f t="shared" ref="D223:M223" si="108">IF(ISERROR(D220+D222),"",D220+D222)</f>
        <v/>
      </c>
      <c r="E223" s="126" t="str">
        <f t="shared" si="108"/>
        <v/>
      </c>
      <c r="F223" s="126" t="str">
        <f t="shared" si="108"/>
        <v/>
      </c>
      <c r="G223" s="126" t="str">
        <f t="shared" si="108"/>
        <v/>
      </c>
      <c r="H223" s="126" t="str">
        <f t="shared" si="108"/>
        <v/>
      </c>
      <c r="I223" s="126" t="str">
        <f t="shared" si="108"/>
        <v/>
      </c>
      <c r="J223" s="126" t="str">
        <f t="shared" si="108"/>
        <v/>
      </c>
      <c r="K223" s="126" t="str">
        <f t="shared" si="108"/>
        <v/>
      </c>
      <c r="L223" s="126" t="str">
        <f t="shared" si="108"/>
        <v/>
      </c>
      <c r="M223" s="126" t="str">
        <f t="shared" si="108"/>
        <v/>
      </c>
      <c r="N223" s="32"/>
      <c r="O223" s="31"/>
      <c r="P223" s="23">
        <v>1</v>
      </c>
      <c r="Q223" s="19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40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</row>
    <row r="224" spans="1:130" ht="15.75" hidden="1" x14ac:dyDescent="0.25">
      <c r="B224" s="119"/>
      <c r="C224" s="125" t="s">
        <v>14</v>
      </c>
      <c r="D224" s="127">
        <f>IF($D$216="",0,IF(ISERROR(30/D223),0,(30/D223)))</f>
        <v>0</v>
      </c>
      <c r="E224" s="127">
        <f t="shared" ref="E224:M224" si="109">IF($D$216="",0,IF(ISERROR(30/E223),0,(30/E223)))</f>
        <v>0</v>
      </c>
      <c r="F224" s="127">
        <f t="shared" si="109"/>
        <v>0</v>
      </c>
      <c r="G224" s="127">
        <f t="shared" si="109"/>
        <v>0</v>
      </c>
      <c r="H224" s="127">
        <f t="shared" si="109"/>
        <v>0</v>
      </c>
      <c r="I224" s="127">
        <f t="shared" si="109"/>
        <v>0</v>
      </c>
      <c r="J224" s="127">
        <f t="shared" si="109"/>
        <v>0</v>
      </c>
      <c r="K224" s="127">
        <f t="shared" si="109"/>
        <v>0</v>
      </c>
      <c r="L224" s="127">
        <f t="shared" si="109"/>
        <v>0</v>
      </c>
      <c r="M224" s="127">
        <f t="shared" si="109"/>
        <v>0</v>
      </c>
      <c r="N224" s="33"/>
      <c r="O224" s="34"/>
      <c r="P224" s="23">
        <v>1</v>
      </c>
      <c r="Q224" s="19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40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</row>
    <row r="225" spans="1:130" ht="15.75" hidden="1" x14ac:dyDescent="0.25">
      <c r="B225" s="119"/>
      <c r="C225" s="128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35"/>
      <c r="O225" s="36"/>
      <c r="P225" s="23">
        <f>IF(nodeselection=21,1,IF(nodeselection&gt;=18,0,1))</f>
        <v>1</v>
      </c>
      <c r="Q225" s="19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40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</row>
    <row r="226" spans="1:130" ht="15.75" hidden="1" x14ac:dyDescent="0.25">
      <c r="B226" s="119"/>
      <c r="C226" s="123" t="s">
        <v>99</v>
      </c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25"/>
      <c r="O226" s="26"/>
      <c r="P226" s="23">
        <f t="shared" ref="P226:P237" si="110">IF(nodeselection=21,1,IF(nodeselection&gt;=19,0,1))</f>
        <v>1</v>
      </c>
      <c r="Q226" s="19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40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</row>
    <row r="227" spans="1:130" ht="15.75" hidden="1" x14ac:dyDescent="0.25">
      <c r="B227" s="119"/>
      <c r="C227" s="108" t="s">
        <v>78</v>
      </c>
      <c r="D227" s="117"/>
      <c r="E227" s="130"/>
      <c r="F227" s="130"/>
      <c r="G227" s="130"/>
      <c r="H227" s="130"/>
      <c r="I227" s="130"/>
      <c r="J227" s="130"/>
      <c r="K227" s="130"/>
      <c r="L227" s="130"/>
      <c r="M227" s="130"/>
      <c r="N227" s="25"/>
      <c r="O227" s="26"/>
      <c r="P227" s="23">
        <f t="shared" si="110"/>
        <v>1</v>
      </c>
      <c r="Q227" s="19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40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</row>
    <row r="228" spans="1:130" ht="15.75" hidden="1" x14ac:dyDescent="0.25">
      <c r="A228" s="39">
        <f>IF(D227=$Q$11,650,1000)</f>
        <v>1000</v>
      </c>
      <c r="B228" s="119"/>
      <c r="C228" s="108" t="s">
        <v>79</v>
      </c>
      <c r="D228" s="117"/>
      <c r="E228" s="130"/>
      <c r="F228" s="130"/>
      <c r="G228" s="130"/>
      <c r="H228" s="130"/>
      <c r="I228" s="130"/>
      <c r="J228" s="130"/>
      <c r="K228" s="130"/>
      <c r="L228" s="130"/>
      <c r="M228" s="130"/>
      <c r="N228" s="37"/>
      <c r="O228" s="28"/>
      <c r="P228" s="23">
        <f t="shared" si="110"/>
        <v>1</v>
      </c>
      <c r="Q228" s="19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40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</row>
    <row r="229" spans="1:130" ht="15.75" hidden="1" x14ac:dyDescent="0.25">
      <c r="B229" s="119"/>
      <c r="C229" s="108"/>
      <c r="D229" s="109" t="s">
        <v>1</v>
      </c>
      <c r="E229" s="109" t="s">
        <v>2</v>
      </c>
      <c r="F229" s="109" t="s">
        <v>3</v>
      </c>
      <c r="G229" s="109" t="s">
        <v>4</v>
      </c>
      <c r="H229" s="109" t="s">
        <v>5</v>
      </c>
      <c r="I229" s="109" t="s">
        <v>6</v>
      </c>
      <c r="J229" s="109" t="s">
        <v>7</v>
      </c>
      <c r="K229" s="109" t="s">
        <v>8</v>
      </c>
      <c r="L229" s="109" t="s">
        <v>9</v>
      </c>
      <c r="M229" s="109" t="s">
        <v>10</v>
      </c>
      <c r="N229" s="37"/>
      <c r="O229" s="28"/>
      <c r="P229" s="23">
        <f t="shared" si="110"/>
        <v>1</v>
      </c>
      <c r="Q229" s="19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40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</row>
    <row r="230" spans="1:130" ht="15.75" hidden="1" x14ac:dyDescent="0.25">
      <c r="B230" s="119"/>
      <c r="C230" s="108" t="s">
        <v>80</v>
      </c>
      <c r="D230" s="117"/>
      <c r="E230" s="117"/>
      <c r="F230" s="118"/>
      <c r="G230" s="118"/>
      <c r="H230" s="118"/>
      <c r="I230" s="118"/>
      <c r="J230" s="118"/>
      <c r="K230" s="118"/>
      <c r="L230" s="118"/>
      <c r="M230" s="118"/>
      <c r="N230" s="37"/>
      <c r="O230" s="28"/>
      <c r="P230" s="23">
        <f t="shared" si="110"/>
        <v>1</v>
      </c>
      <c r="Q230" s="19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40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</row>
    <row r="231" spans="1:130" ht="15.75" hidden="1" x14ac:dyDescent="0.25">
      <c r="B231" s="119"/>
      <c r="C231" s="125" t="s">
        <v>12</v>
      </c>
      <c r="D231" s="126" t="b">
        <f t="shared" ref="D231:M231" si="111">IF($D$227="Bus",2,+IF($D$239="Zug",0.75))</f>
        <v>0</v>
      </c>
      <c r="E231" s="126" t="b">
        <f t="shared" si="111"/>
        <v>0</v>
      </c>
      <c r="F231" s="126" t="b">
        <f t="shared" si="111"/>
        <v>0</v>
      </c>
      <c r="G231" s="126" t="b">
        <f t="shared" si="111"/>
        <v>0</v>
      </c>
      <c r="H231" s="126" t="b">
        <f t="shared" si="111"/>
        <v>0</v>
      </c>
      <c r="I231" s="126" t="b">
        <f t="shared" si="111"/>
        <v>0</v>
      </c>
      <c r="J231" s="126" t="b">
        <f t="shared" si="111"/>
        <v>0</v>
      </c>
      <c r="K231" s="126" t="b">
        <f t="shared" si="111"/>
        <v>0</v>
      </c>
      <c r="L231" s="126" t="b">
        <f t="shared" si="111"/>
        <v>0</v>
      </c>
      <c r="M231" s="126" t="b">
        <f t="shared" si="111"/>
        <v>0</v>
      </c>
      <c r="N231" s="32"/>
      <c r="O231" s="31"/>
      <c r="P231" s="23">
        <v>1</v>
      </c>
      <c r="Q231" s="19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40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</row>
    <row r="232" spans="1:130" ht="15.75" hidden="1" x14ac:dyDescent="0.25">
      <c r="B232" s="119"/>
      <c r="C232" s="125" t="s">
        <v>0</v>
      </c>
      <c r="D232" s="126">
        <f>$D$228/80</f>
        <v>0</v>
      </c>
      <c r="E232" s="126">
        <f t="shared" ref="E232:L232" si="112">$D$228/80</f>
        <v>0</v>
      </c>
      <c r="F232" s="126">
        <f t="shared" si="112"/>
        <v>0</v>
      </c>
      <c r="G232" s="126">
        <f t="shared" si="112"/>
        <v>0</v>
      </c>
      <c r="H232" s="126">
        <f t="shared" si="112"/>
        <v>0</v>
      </c>
      <c r="I232" s="126">
        <f t="shared" si="112"/>
        <v>0</v>
      </c>
      <c r="J232" s="126">
        <f t="shared" si="112"/>
        <v>0</v>
      </c>
      <c r="K232" s="126">
        <f t="shared" si="112"/>
        <v>0</v>
      </c>
      <c r="L232" s="126">
        <f t="shared" si="112"/>
        <v>0</v>
      </c>
      <c r="M232" s="126">
        <f>$D$228/80</f>
        <v>0</v>
      </c>
      <c r="N232" s="32"/>
      <c r="O232" s="31"/>
      <c r="P232" s="23">
        <v>1</v>
      </c>
      <c r="Q232" s="19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40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</row>
    <row r="233" spans="1:130" ht="15.75" hidden="1" x14ac:dyDescent="0.25">
      <c r="B233" s="119"/>
      <c r="C233" s="125" t="s">
        <v>13</v>
      </c>
      <c r="D233" s="126" t="str">
        <f>IF(ISERROR(0.5*(60/D230)),"",0.5*(60/D230))</f>
        <v/>
      </c>
      <c r="E233" s="126" t="str">
        <f t="shared" ref="E233:M233" si="113">IF(ISERROR(0.5*(60/E230)),"",0.5*(60/E230))</f>
        <v/>
      </c>
      <c r="F233" s="126" t="str">
        <f t="shared" si="113"/>
        <v/>
      </c>
      <c r="G233" s="126" t="str">
        <f t="shared" si="113"/>
        <v/>
      </c>
      <c r="H233" s="126" t="str">
        <f t="shared" si="113"/>
        <v/>
      </c>
      <c r="I233" s="126" t="str">
        <f t="shared" si="113"/>
        <v/>
      </c>
      <c r="J233" s="126" t="str">
        <f t="shared" si="113"/>
        <v/>
      </c>
      <c r="K233" s="126" t="str">
        <f t="shared" si="113"/>
        <v/>
      </c>
      <c r="L233" s="126" t="str">
        <f t="shared" si="113"/>
        <v/>
      </c>
      <c r="M233" s="126" t="str">
        <f t="shared" si="113"/>
        <v/>
      </c>
      <c r="N233" s="32"/>
      <c r="O233" s="31"/>
      <c r="P233" s="23">
        <v>1</v>
      </c>
      <c r="Q233" s="19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40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</row>
    <row r="234" spans="1:130" ht="15.75" hidden="1" x14ac:dyDescent="0.25">
      <c r="B234" s="119"/>
      <c r="C234" s="125" t="s">
        <v>11</v>
      </c>
      <c r="D234" s="126" t="str">
        <f t="shared" ref="D234:M234" si="114">IF(ISERROR(D233+D231),"",D233+D231)</f>
        <v/>
      </c>
      <c r="E234" s="126" t="str">
        <f t="shared" si="114"/>
        <v/>
      </c>
      <c r="F234" s="126" t="str">
        <f t="shared" si="114"/>
        <v/>
      </c>
      <c r="G234" s="126" t="str">
        <f t="shared" si="114"/>
        <v/>
      </c>
      <c r="H234" s="126" t="str">
        <f t="shared" si="114"/>
        <v/>
      </c>
      <c r="I234" s="126" t="str">
        <f t="shared" si="114"/>
        <v/>
      </c>
      <c r="J234" s="126" t="str">
        <f t="shared" si="114"/>
        <v/>
      </c>
      <c r="K234" s="126" t="str">
        <f t="shared" si="114"/>
        <v/>
      </c>
      <c r="L234" s="126" t="str">
        <f t="shared" si="114"/>
        <v/>
      </c>
      <c r="M234" s="126" t="str">
        <f t="shared" si="114"/>
        <v/>
      </c>
      <c r="N234" s="32"/>
      <c r="O234" s="31"/>
      <c r="P234" s="23">
        <v>1</v>
      </c>
      <c r="Q234" s="19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40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</row>
    <row r="235" spans="1:130" ht="15.75" hidden="1" x14ac:dyDescent="0.25">
      <c r="B235" s="119"/>
      <c r="C235" s="125" t="s">
        <v>15</v>
      </c>
      <c r="D235" s="126" t="str">
        <f t="shared" ref="D235:M235" si="115">IF(ISERROR(D232+D234),"",D232+D234)</f>
        <v/>
      </c>
      <c r="E235" s="126" t="str">
        <f t="shared" si="115"/>
        <v/>
      </c>
      <c r="F235" s="126" t="str">
        <f t="shared" si="115"/>
        <v/>
      </c>
      <c r="G235" s="126" t="str">
        <f t="shared" si="115"/>
        <v/>
      </c>
      <c r="H235" s="126" t="str">
        <f t="shared" si="115"/>
        <v/>
      </c>
      <c r="I235" s="126" t="str">
        <f t="shared" si="115"/>
        <v/>
      </c>
      <c r="J235" s="126" t="str">
        <f t="shared" si="115"/>
        <v/>
      </c>
      <c r="K235" s="126" t="str">
        <f t="shared" si="115"/>
        <v/>
      </c>
      <c r="L235" s="126" t="str">
        <f t="shared" si="115"/>
        <v/>
      </c>
      <c r="M235" s="126" t="str">
        <f t="shared" si="115"/>
        <v/>
      </c>
      <c r="N235" s="32"/>
      <c r="O235" s="31"/>
      <c r="P235" s="23">
        <v>1</v>
      </c>
      <c r="Q235" s="19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40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</row>
    <row r="236" spans="1:130" ht="15.75" hidden="1" x14ac:dyDescent="0.25">
      <c r="B236" s="119"/>
      <c r="C236" s="125" t="s">
        <v>14</v>
      </c>
      <c r="D236" s="127">
        <f>IF($D$228="",0,IF(ISERROR(30/D235),0,(30/D235)))</f>
        <v>0</v>
      </c>
      <c r="E236" s="127">
        <f t="shared" ref="E236:M236" si="116">IF($D$228="",0,IF(ISERROR(30/E235),0,(30/E235)))</f>
        <v>0</v>
      </c>
      <c r="F236" s="127">
        <f t="shared" si="116"/>
        <v>0</v>
      </c>
      <c r="G236" s="127">
        <f t="shared" si="116"/>
        <v>0</v>
      </c>
      <c r="H236" s="127">
        <f t="shared" si="116"/>
        <v>0</v>
      </c>
      <c r="I236" s="127">
        <f t="shared" si="116"/>
        <v>0</v>
      </c>
      <c r="J236" s="127">
        <f t="shared" si="116"/>
        <v>0</v>
      </c>
      <c r="K236" s="127">
        <f t="shared" si="116"/>
        <v>0</v>
      </c>
      <c r="L236" s="127">
        <f t="shared" si="116"/>
        <v>0</v>
      </c>
      <c r="M236" s="127">
        <f t="shared" si="116"/>
        <v>0</v>
      </c>
      <c r="N236" s="33"/>
      <c r="O236" s="34"/>
      <c r="P236" s="23">
        <v>1</v>
      </c>
      <c r="Q236" s="19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40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</row>
    <row r="237" spans="1:130" ht="15.75" hidden="1" x14ac:dyDescent="0.25">
      <c r="B237" s="119"/>
      <c r="C237" s="128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35"/>
      <c r="O237" s="36"/>
      <c r="P237" s="23">
        <f t="shared" si="110"/>
        <v>1</v>
      </c>
      <c r="Q237" s="19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40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</row>
    <row r="238" spans="1:130" ht="15.75" hidden="1" customHeight="1" x14ac:dyDescent="0.25">
      <c r="B238" s="119"/>
      <c r="C238" s="123" t="s">
        <v>100</v>
      </c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43"/>
      <c r="O238" s="26"/>
      <c r="P238" s="23">
        <f>IF(nodeselection=21,1,IF(nodeselection&gt;=20,0,1))</f>
        <v>1</v>
      </c>
      <c r="Q238" s="19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40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</row>
    <row r="239" spans="1:130" ht="15.75" hidden="1" x14ac:dyDescent="0.25">
      <c r="B239" s="119"/>
      <c r="C239" s="108" t="s">
        <v>78</v>
      </c>
      <c r="D239" s="117"/>
      <c r="E239" s="130"/>
      <c r="F239" s="130"/>
      <c r="G239" s="130"/>
      <c r="H239" s="130"/>
      <c r="I239" s="130"/>
      <c r="J239" s="130"/>
      <c r="K239" s="130"/>
      <c r="L239" s="130"/>
      <c r="M239" s="130"/>
      <c r="N239" s="44"/>
      <c r="O239" s="28"/>
      <c r="P239" s="23">
        <f>IF(nodeselection=21,1,IF(nodeselection&gt;=20,0,1))</f>
        <v>1</v>
      </c>
      <c r="Q239" s="19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40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</row>
    <row r="240" spans="1:130" ht="15.75" hidden="1" x14ac:dyDescent="0.25">
      <c r="A240" s="39">
        <f>IF(D239=$Q$11,650,1000)</f>
        <v>1000</v>
      </c>
      <c r="B240" s="119"/>
      <c r="C240" s="108" t="s">
        <v>79</v>
      </c>
      <c r="D240" s="117"/>
      <c r="E240" s="130"/>
      <c r="F240" s="130"/>
      <c r="G240" s="130"/>
      <c r="H240" s="130"/>
      <c r="I240" s="130"/>
      <c r="J240" s="130"/>
      <c r="K240" s="130"/>
      <c r="L240" s="130"/>
      <c r="M240" s="130"/>
      <c r="N240" s="44"/>
      <c r="O240" s="28"/>
      <c r="P240" s="23">
        <f>IF(nodeselection=21,1,IF(nodeselection&gt;=20,0,1))</f>
        <v>1</v>
      </c>
      <c r="Q240" s="19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40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</row>
    <row r="241" spans="2:224" ht="15.75" hidden="1" x14ac:dyDescent="0.25">
      <c r="B241" s="119"/>
      <c r="C241" s="108"/>
      <c r="D241" s="109" t="s">
        <v>1</v>
      </c>
      <c r="E241" s="109" t="s">
        <v>2</v>
      </c>
      <c r="F241" s="109" t="s">
        <v>3</v>
      </c>
      <c r="G241" s="109" t="s">
        <v>4</v>
      </c>
      <c r="H241" s="109" t="s">
        <v>5</v>
      </c>
      <c r="I241" s="109" t="s">
        <v>6</v>
      </c>
      <c r="J241" s="109" t="s">
        <v>7</v>
      </c>
      <c r="K241" s="109" t="s">
        <v>8</v>
      </c>
      <c r="L241" s="109" t="s">
        <v>9</v>
      </c>
      <c r="M241" s="109" t="s">
        <v>10</v>
      </c>
      <c r="N241" s="25"/>
      <c r="O241" s="26"/>
      <c r="P241" s="23">
        <f>IF(nodeselection=21,1,IF(nodeselection&gt;=20,0,1))</f>
        <v>1</v>
      </c>
      <c r="Q241" s="19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40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</row>
    <row r="242" spans="2:224" ht="15.75" hidden="1" x14ac:dyDescent="0.25">
      <c r="B242" s="119"/>
      <c r="C242" s="108" t="s">
        <v>80</v>
      </c>
      <c r="D242" s="117"/>
      <c r="E242" s="117"/>
      <c r="F242" s="118"/>
      <c r="G242" s="118"/>
      <c r="H242" s="118"/>
      <c r="I242" s="118"/>
      <c r="J242" s="118"/>
      <c r="K242" s="118"/>
      <c r="L242" s="118"/>
      <c r="M242" s="118"/>
      <c r="N242" s="37"/>
      <c r="O242" s="28"/>
      <c r="P242" s="23">
        <f>IF(nodeselection=21,1,IF(nodeselection&gt;=20,0,1))</f>
        <v>1</v>
      </c>
      <c r="Q242" s="19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40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</row>
    <row r="243" spans="2:224" ht="15.75" hidden="1" x14ac:dyDescent="0.25">
      <c r="B243" s="119"/>
      <c r="C243" s="125" t="s">
        <v>12</v>
      </c>
      <c r="D243" s="126" t="b">
        <f t="shared" ref="D243:M243" si="117">IF($D$239="Bus",2,+IF($D$239="Zug",0.75))</f>
        <v>0</v>
      </c>
      <c r="E243" s="126" t="b">
        <f t="shared" si="117"/>
        <v>0</v>
      </c>
      <c r="F243" s="126" t="b">
        <f t="shared" si="117"/>
        <v>0</v>
      </c>
      <c r="G243" s="126" t="b">
        <f t="shared" si="117"/>
        <v>0</v>
      </c>
      <c r="H243" s="126" t="b">
        <f t="shared" si="117"/>
        <v>0</v>
      </c>
      <c r="I243" s="126" t="b">
        <f t="shared" si="117"/>
        <v>0</v>
      </c>
      <c r="J243" s="126" t="b">
        <f t="shared" si="117"/>
        <v>0</v>
      </c>
      <c r="K243" s="126" t="b">
        <f t="shared" si="117"/>
        <v>0</v>
      </c>
      <c r="L243" s="126" t="b">
        <f t="shared" si="117"/>
        <v>0</v>
      </c>
      <c r="M243" s="126" t="b">
        <f t="shared" si="117"/>
        <v>0</v>
      </c>
      <c r="N243" s="32"/>
      <c r="O243" s="31"/>
      <c r="P243" s="23">
        <v>1</v>
      </c>
      <c r="Q243" s="19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40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</row>
    <row r="244" spans="2:224" ht="15.75" hidden="1" x14ac:dyDescent="0.25">
      <c r="B244" s="119"/>
      <c r="C244" s="125" t="s">
        <v>0</v>
      </c>
      <c r="D244" s="126">
        <f>$D$240/80</f>
        <v>0</v>
      </c>
      <c r="E244" s="126">
        <f t="shared" ref="E244:L244" si="118">$D$240/80</f>
        <v>0</v>
      </c>
      <c r="F244" s="126">
        <f t="shared" si="118"/>
        <v>0</v>
      </c>
      <c r="G244" s="126">
        <f t="shared" si="118"/>
        <v>0</v>
      </c>
      <c r="H244" s="126">
        <f t="shared" si="118"/>
        <v>0</v>
      </c>
      <c r="I244" s="126">
        <f t="shared" si="118"/>
        <v>0</v>
      </c>
      <c r="J244" s="126">
        <f t="shared" si="118"/>
        <v>0</v>
      </c>
      <c r="K244" s="126">
        <f t="shared" si="118"/>
        <v>0</v>
      </c>
      <c r="L244" s="126">
        <f t="shared" si="118"/>
        <v>0</v>
      </c>
      <c r="M244" s="126">
        <f>$D$240/80</f>
        <v>0</v>
      </c>
      <c r="N244" s="32"/>
      <c r="O244" s="31"/>
      <c r="P244" s="23">
        <v>1</v>
      </c>
      <c r="Q244" s="19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40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</row>
    <row r="245" spans="2:224" ht="15.75" hidden="1" x14ac:dyDescent="0.25">
      <c r="B245" s="119"/>
      <c r="C245" s="125" t="s">
        <v>13</v>
      </c>
      <c r="D245" s="126" t="str">
        <f>IF(ISERROR(0.5*(60/D242)),"",0.5*(60/D242))</f>
        <v/>
      </c>
      <c r="E245" s="126" t="str">
        <f t="shared" ref="E245:M245" si="119">IF(ISERROR(0.5*(60/E242)),"",0.5*(60/E242))</f>
        <v/>
      </c>
      <c r="F245" s="126" t="str">
        <f t="shared" si="119"/>
        <v/>
      </c>
      <c r="G245" s="126" t="str">
        <f t="shared" si="119"/>
        <v/>
      </c>
      <c r="H245" s="126" t="str">
        <f t="shared" si="119"/>
        <v/>
      </c>
      <c r="I245" s="126" t="str">
        <f t="shared" si="119"/>
        <v/>
      </c>
      <c r="J245" s="126" t="str">
        <f t="shared" si="119"/>
        <v/>
      </c>
      <c r="K245" s="126" t="str">
        <f t="shared" si="119"/>
        <v/>
      </c>
      <c r="L245" s="126" t="str">
        <f t="shared" si="119"/>
        <v/>
      </c>
      <c r="M245" s="126" t="str">
        <f t="shared" si="119"/>
        <v/>
      </c>
      <c r="N245" s="32"/>
      <c r="O245" s="31"/>
      <c r="P245" s="23">
        <v>1</v>
      </c>
      <c r="Q245" s="19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40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</row>
    <row r="246" spans="2:224" ht="15.75" hidden="1" x14ac:dyDescent="0.25">
      <c r="B246" s="119"/>
      <c r="C246" s="125" t="s">
        <v>11</v>
      </c>
      <c r="D246" s="126" t="str">
        <f t="shared" ref="D246:M246" si="120">IF(ISERROR(D245+D243),"",D245+D243)</f>
        <v/>
      </c>
      <c r="E246" s="126" t="str">
        <f t="shared" si="120"/>
        <v/>
      </c>
      <c r="F246" s="126" t="str">
        <f t="shared" si="120"/>
        <v/>
      </c>
      <c r="G246" s="126" t="str">
        <f t="shared" si="120"/>
        <v/>
      </c>
      <c r="H246" s="126" t="str">
        <f t="shared" si="120"/>
        <v/>
      </c>
      <c r="I246" s="126" t="str">
        <f t="shared" si="120"/>
        <v/>
      </c>
      <c r="J246" s="126" t="str">
        <f t="shared" si="120"/>
        <v/>
      </c>
      <c r="K246" s="126" t="str">
        <f t="shared" si="120"/>
        <v/>
      </c>
      <c r="L246" s="126" t="str">
        <f t="shared" si="120"/>
        <v/>
      </c>
      <c r="M246" s="126" t="str">
        <f t="shared" si="120"/>
        <v/>
      </c>
      <c r="N246" s="32"/>
      <c r="O246" s="31"/>
      <c r="P246" s="23">
        <v>1</v>
      </c>
      <c r="Q246" s="19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40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</row>
    <row r="247" spans="2:224" ht="15.75" hidden="1" x14ac:dyDescent="0.25">
      <c r="B247" s="119"/>
      <c r="C247" s="125" t="s">
        <v>15</v>
      </c>
      <c r="D247" s="126" t="str">
        <f t="shared" ref="D247:M247" si="121">IF(ISERROR(D244+D246),"",D244+D246)</f>
        <v/>
      </c>
      <c r="E247" s="126" t="str">
        <f t="shared" si="121"/>
        <v/>
      </c>
      <c r="F247" s="126" t="str">
        <f t="shared" si="121"/>
        <v/>
      </c>
      <c r="G247" s="126" t="str">
        <f t="shared" si="121"/>
        <v/>
      </c>
      <c r="H247" s="126" t="str">
        <f t="shared" si="121"/>
        <v/>
      </c>
      <c r="I247" s="126" t="str">
        <f t="shared" si="121"/>
        <v/>
      </c>
      <c r="J247" s="126" t="str">
        <f t="shared" si="121"/>
        <v/>
      </c>
      <c r="K247" s="126" t="str">
        <f t="shared" si="121"/>
        <v/>
      </c>
      <c r="L247" s="126" t="str">
        <f t="shared" si="121"/>
        <v/>
      </c>
      <c r="M247" s="126" t="str">
        <f t="shared" si="121"/>
        <v/>
      </c>
      <c r="N247" s="32"/>
      <c r="O247" s="31"/>
      <c r="P247" s="23">
        <v>1</v>
      </c>
      <c r="Q247" s="19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40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</row>
    <row r="248" spans="2:224" ht="14.25" hidden="1" customHeight="1" x14ac:dyDescent="0.25">
      <c r="B248" s="119"/>
      <c r="C248" s="125" t="s">
        <v>14</v>
      </c>
      <c r="D248" s="127">
        <f>IF($D$239="",0,IF(ISERROR(30/D247),0,(30/D247)))</f>
        <v>0</v>
      </c>
      <c r="E248" s="127">
        <f t="shared" ref="E248:M248" si="122">IF($D$239="",0,IF(ISERROR(30/E247),0,(30/E247)))</f>
        <v>0</v>
      </c>
      <c r="F248" s="127">
        <f t="shared" si="122"/>
        <v>0</v>
      </c>
      <c r="G248" s="127">
        <f t="shared" si="122"/>
        <v>0</v>
      </c>
      <c r="H248" s="127">
        <f t="shared" si="122"/>
        <v>0</v>
      </c>
      <c r="I248" s="127">
        <f t="shared" si="122"/>
        <v>0</v>
      </c>
      <c r="J248" s="127">
        <f t="shared" si="122"/>
        <v>0</v>
      </c>
      <c r="K248" s="127">
        <f t="shared" si="122"/>
        <v>0</v>
      </c>
      <c r="L248" s="127">
        <f t="shared" si="122"/>
        <v>0</v>
      </c>
      <c r="M248" s="127">
        <f t="shared" si="122"/>
        <v>0</v>
      </c>
      <c r="N248" s="33"/>
      <c r="O248" s="34"/>
      <c r="P248" s="23">
        <v>1</v>
      </c>
      <c r="Q248" s="19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40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</row>
    <row r="249" spans="2:224" ht="17.25" customHeight="1" x14ac:dyDescent="0.2">
      <c r="B249" s="17"/>
      <c r="C249" s="87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6"/>
      <c r="P249" s="23">
        <f>IF(nodeselection=21,1,IF(nodeselection&gt;=20,0,1))</f>
        <v>1</v>
      </c>
      <c r="Q249" s="1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  <c r="DL249" s="39"/>
      <c r="DM249" s="39"/>
      <c r="DN249" s="39"/>
      <c r="DO249" s="39"/>
      <c r="DP249" s="39"/>
      <c r="DQ249" s="39"/>
      <c r="DR249" s="39"/>
      <c r="DS249" s="39"/>
      <c r="DT249" s="39"/>
      <c r="DU249" s="39"/>
      <c r="DV249" s="39"/>
      <c r="DW249" s="39"/>
      <c r="DX249" s="39"/>
      <c r="DY249" s="39"/>
      <c r="DZ249" s="39"/>
    </row>
    <row r="250" spans="2:224" ht="15" hidden="1" customHeight="1" x14ac:dyDescent="0.2">
      <c r="B250" s="45"/>
      <c r="C250" s="88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36"/>
      <c r="P250" s="18"/>
      <c r="Q250" s="19"/>
    </row>
    <row r="251" spans="2:224" s="54" customFormat="1" hidden="1" x14ac:dyDescent="0.2">
      <c r="B251" s="47"/>
      <c r="C251" s="89" t="s">
        <v>17</v>
      </c>
      <c r="D251" s="48">
        <f>IF($D$11="Bus",D20,0)</f>
        <v>0</v>
      </c>
      <c r="E251" s="48">
        <f t="shared" ref="E251:M251" si="123">IF($D$11="Bus",E20,0)</f>
        <v>0</v>
      </c>
      <c r="F251" s="48">
        <f t="shared" si="123"/>
        <v>0</v>
      </c>
      <c r="G251" s="48">
        <f t="shared" si="123"/>
        <v>0</v>
      </c>
      <c r="H251" s="48">
        <f t="shared" si="123"/>
        <v>0</v>
      </c>
      <c r="I251" s="48">
        <f t="shared" si="123"/>
        <v>0</v>
      </c>
      <c r="J251" s="48">
        <f t="shared" si="123"/>
        <v>0</v>
      </c>
      <c r="K251" s="48">
        <f t="shared" si="123"/>
        <v>0</v>
      </c>
      <c r="L251" s="48">
        <f t="shared" si="123"/>
        <v>0</v>
      </c>
      <c r="M251" s="48">
        <f t="shared" si="123"/>
        <v>0</v>
      </c>
      <c r="N251" s="49"/>
      <c r="O251" s="50"/>
      <c r="P251" s="51">
        <f>IF($D$23="Bus",D32,0)</f>
        <v>0</v>
      </c>
      <c r="Q251" s="51">
        <f t="shared" ref="Q251:X251" si="124">IF($D$23="Bus",E32,0)</f>
        <v>0</v>
      </c>
      <c r="R251" s="51">
        <f t="shared" si="124"/>
        <v>0</v>
      </c>
      <c r="S251" s="51">
        <f t="shared" si="124"/>
        <v>0</v>
      </c>
      <c r="T251" s="51">
        <f t="shared" si="124"/>
        <v>0</v>
      </c>
      <c r="U251" s="51">
        <f t="shared" si="124"/>
        <v>0</v>
      </c>
      <c r="V251" s="51">
        <f t="shared" si="124"/>
        <v>0</v>
      </c>
      <c r="W251" s="51">
        <f t="shared" si="124"/>
        <v>0</v>
      </c>
      <c r="X251" s="51">
        <f t="shared" si="124"/>
        <v>0</v>
      </c>
      <c r="Y251" s="51">
        <f>IF($D$23="Bus",M32,0)</f>
        <v>0</v>
      </c>
      <c r="Z251" s="51"/>
      <c r="AA251" s="51">
        <f>IF($D$35="Bus",D44,0)</f>
        <v>0</v>
      </c>
      <c r="AB251" s="51">
        <f t="shared" ref="AB251:AJ251" si="125">IF($D$35="Bus",E44,0)</f>
        <v>0</v>
      </c>
      <c r="AC251" s="51">
        <f t="shared" si="125"/>
        <v>0</v>
      </c>
      <c r="AD251" s="51">
        <f t="shared" si="125"/>
        <v>0</v>
      </c>
      <c r="AE251" s="51">
        <f t="shared" si="125"/>
        <v>0</v>
      </c>
      <c r="AF251" s="52">
        <f t="shared" si="125"/>
        <v>0</v>
      </c>
      <c r="AG251" s="51">
        <f t="shared" si="125"/>
        <v>0</v>
      </c>
      <c r="AH251" s="51">
        <f t="shared" si="125"/>
        <v>0</v>
      </c>
      <c r="AI251" s="51">
        <f t="shared" si="125"/>
        <v>0</v>
      </c>
      <c r="AJ251" s="51">
        <f t="shared" si="125"/>
        <v>0</v>
      </c>
      <c r="AK251" s="51"/>
      <c r="AL251" s="51">
        <f>IF($D$47="Bus",D56,0)</f>
        <v>0</v>
      </c>
      <c r="AM251" s="51">
        <f t="shared" ref="AM251:AU251" si="126">IF($D$47="Bus",E56,0)</f>
        <v>0</v>
      </c>
      <c r="AN251" s="51">
        <f t="shared" si="126"/>
        <v>0</v>
      </c>
      <c r="AO251" s="51">
        <f t="shared" si="126"/>
        <v>0</v>
      </c>
      <c r="AP251" s="51">
        <f t="shared" si="126"/>
        <v>0</v>
      </c>
      <c r="AQ251" s="51">
        <f t="shared" si="126"/>
        <v>0</v>
      </c>
      <c r="AR251" s="51">
        <f t="shared" si="126"/>
        <v>0</v>
      </c>
      <c r="AS251" s="51">
        <f t="shared" si="126"/>
        <v>0</v>
      </c>
      <c r="AT251" s="51">
        <f t="shared" si="126"/>
        <v>0</v>
      </c>
      <c r="AU251" s="51">
        <f t="shared" si="126"/>
        <v>0</v>
      </c>
      <c r="AV251" s="51"/>
      <c r="AW251" s="51">
        <f>IF($D$59="Bus",D68,0)</f>
        <v>0</v>
      </c>
      <c r="AX251" s="51">
        <f t="shared" ref="AX251:BF251" si="127">IF($D$59="Bus",E68,0)</f>
        <v>0</v>
      </c>
      <c r="AY251" s="51">
        <f t="shared" si="127"/>
        <v>0</v>
      </c>
      <c r="AZ251" s="51">
        <f t="shared" si="127"/>
        <v>0</v>
      </c>
      <c r="BA251" s="51">
        <f t="shared" si="127"/>
        <v>0</v>
      </c>
      <c r="BB251" s="51">
        <f t="shared" si="127"/>
        <v>0</v>
      </c>
      <c r="BC251" s="51">
        <f t="shared" si="127"/>
        <v>0</v>
      </c>
      <c r="BD251" s="51">
        <f t="shared" si="127"/>
        <v>0</v>
      </c>
      <c r="BE251" s="51">
        <f t="shared" si="127"/>
        <v>0</v>
      </c>
      <c r="BF251" s="51">
        <f t="shared" si="127"/>
        <v>0</v>
      </c>
      <c r="BG251" s="51"/>
      <c r="BH251" s="51">
        <f>IF($D$71="Bus",D80,0)</f>
        <v>0</v>
      </c>
      <c r="BI251" s="51">
        <f t="shared" ref="BI251:BQ251" si="128">IF($D$71="Bus",E80,0)</f>
        <v>0</v>
      </c>
      <c r="BJ251" s="51">
        <f t="shared" si="128"/>
        <v>0</v>
      </c>
      <c r="BK251" s="51">
        <f t="shared" si="128"/>
        <v>0</v>
      </c>
      <c r="BL251" s="51">
        <f t="shared" si="128"/>
        <v>0</v>
      </c>
      <c r="BM251" s="51">
        <f t="shared" si="128"/>
        <v>0</v>
      </c>
      <c r="BN251" s="51">
        <f t="shared" si="128"/>
        <v>0</v>
      </c>
      <c r="BO251" s="51">
        <f t="shared" si="128"/>
        <v>0</v>
      </c>
      <c r="BP251" s="51">
        <f t="shared" si="128"/>
        <v>0</v>
      </c>
      <c r="BQ251" s="51">
        <f t="shared" si="128"/>
        <v>0</v>
      </c>
      <c r="BR251" s="51"/>
      <c r="BS251" s="51">
        <f>IF($D$83="Bus",D92,0)</f>
        <v>0</v>
      </c>
      <c r="BT251" s="51">
        <f t="shared" ref="BT251:CB251" si="129">IF($D$83="Bus",E92,0)</f>
        <v>0</v>
      </c>
      <c r="BU251" s="51">
        <f t="shared" si="129"/>
        <v>0</v>
      </c>
      <c r="BV251" s="51">
        <f t="shared" si="129"/>
        <v>0</v>
      </c>
      <c r="BW251" s="51">
        <f t="shared" si="129"/>
        <v>0</v>
      </c>
      <c r="BX251" s="51">
        <f t="shared" si="129"/>
        <v>0</v>
      </c>
      <c r="BY251" s="51">
        <f t="shared" si="129"/>
        <v>0</v>
      </c>
      <c r="BZ251" s="51">
        <f t="shared" si="129"/>
        <v>0</v>
      </c>
      <c r="CA251" s="51">
        <f t="shared" si="129"/>
        <v>0</v>
      </c>
      <c r="CB251" s="51">
        <f t="shared" si="129"/>
        <v>0</v>
      </c>
      <c r="CC251" s="51"/>
      <c r="CD251" s="51">
        <f>IF($D$95="Bus",D104,0)</f>
        <v>0</v>
      </c>
      <c r="CE251" s="51">
        <f t="shared" ref="CE251:CM251" si="130">IF($D$95="Bus",E104,0)</f>
        <v>0</v>
      </c>
      <c r="CF251" s="51">
        <f t="shared" si="130"/>
        <v>0</v>
      </c>
      <c r="CG251" s="51">
        <f t="shared" si="130"/>
        <v>0</v>
      </c>
      <c r="CH251" s="51">
        <f t="shared" si="130"/>
        <v>0</v>
      </c>
      <c r="CI251" s="51">
        <f t="shared" si="130"/>
        <v>0</v>
      </c>
      <c r="CJ251" s="51">
        <f t="shared" si="130"/>
        <v>0</v>
      </c>
      <c r="CK251" s="51">
        <f t="shared" si="130"/>
        <v>0</v>
      </c>
      <c r="CL251" s="51">
        <f t="shared" si="130"/>
        <v>0</v>
      </c>
      <c r="CM251" s="51">
        <f t="shared" si="130"/>
        <v>0</v>
      </c>
      <c r="CN251" s="51"/>
      <c r="CO251" s="51">
        <f>IF($D$107="Bus",D116,0)</f>
        <v>0</v>
      </c>
      <c r="CP251" s="51">
        <f t="shared" ref="CP251:CX251" si="131">IF($D$107="Bus",E116,0)</f>
        <v>0</v>
      </c>
      <c r="CQ251" s="51">
        <f t="shared" si="131"/>
        <v>0</v>
      </c>
      <c r="CR251" s="51">
        <f t="shared" si="131"/>
        <v>0</v>
      </c>
      <c r="CS251" s="51">
        <f t="shared" si="131"/>
        <v>0</v>
      </c>
      <c r="CT251" s="51">
        <f t="shared" si="131"/>
        <v>0</v>
      </c>
      <c r="CU251" s="51">
        <f t="shared" si="131"/>
        <v>0</v>
      </c>
      <c r="CV251" s="51">
        <f t="shared" si="131"/>
        <v>0</v>
      </c>
      <c r="CW251" s="51">
        <f t="shared" si="131"/>
        <v>0</v>
      </c>
      <c r="CX251" s="51">
        <f t="shared" si="131"/>
        <v>0</v>
      </c>
      <c r="CY251" s="51"/>
      <c r="CZ251" s="51">
        <f>IF($D$119="Bus",D128,0)</f>
        <v>0</v>
      </c>
      <c r="DA251" s="51">
        <f t="shared" ref="DA251:DI251" si="132">IF($D$119="Bus",E128,0)</f>
        <v>0</v>
      </c>
      <c r="DB251" s="51">
        <f t="shared" si="132"/>
        <v>0</v>
      </c>
      <c r="DC251" s="51">
        <f t="shared" si="132"/>
        <v>0</v>
      </c>
      <c r="DD251" s="51">
        <f t="shared" si="132"/>
        <v>0</v>
      </c>
      <c r="DE251" s="51">
        <f t="shared" si="132"/>
        <v>0</v>
      </c>
      <c r="DF251" s="51">
        <f t="shared" si="132"/>
        <v>0</v>
      </c>
      <c r="DG251" s="51">
        <f t="shared" si="132"/>
        <v>0</v>
      </c>
      <c r="DH251" s="51">
        <f t="shared" si="132"/>
        <v>0</v>
      </c>
      <c r="DI251" s="51">
        <f t="shared" si="132"/>
        <v>0</v>
      </c>
      <c r="DJ251" s="51"/>
      <c r="DK251" s="51">
        <f>IF($D$131="Bus",D140,0)</f>
        <v>0</v>
      </c>
      <c r="DL251" s="51">
        <f t="shared" ref="DL251:DT251" si="133">IF($D$131="Bus",E140,0)</f>
        <v>0</v>
      </c>
      <c r="DM251" s="51">
        <f t="shared" si="133"/>
        <v>0</v>
      </c>
      <c r="DN251" s="51">
        <f t="shared" si="133"/>
        <v>0</v>
      </c>
      <c r="DO251" s="51">
        <f t="shared" si="133"/>
        <v>0</v>
      </c>
      <c r="DP251" s="51">
        <f t="shared" si="133"/>
        <v>0</v>
      </c>
      <c r="DQ251" s="51">
        <f t="shared" si="133"/>
        <v>0</v>
      </c>
      <c r="DR251" s="51">
        <f t="shared" si="133"/>
        <v>0</v>
      </c>
      <c r="DS251" s="51">
        <f t="shared" si="133"/>
        <v>0</v>
      </c>
      <c r="DT251" s="51">
        <f t="shared" si="133"/>
        <v>0</v>
      </c>
      <c r="DU251" s="51"/>
      <c r="DV251" s="51">
        <f>IF($D$143="Bus",D152,0)</f>
        <v>0</v>
      </c>
      <c r="DW251" s="51">
        <f t="shared" ref="DW251:EE251" si="134">IF($D$143="Bus",E152,0)</f>
        <v>0</v>
      </c>
      <c r="DX251" s="51">
        <f t="shared" si="134"/>
        <v>0</v>
      </c>
      <c r="DY251" s="51">
        <f t="shared" si="134"/>
        <v>0</v>
      </c>
      <c r="DZ251" s="51">
        <f t="shared" si="134"/>
        <v>0</v>
      </c>
      <c r="EA251" s="51">
        <f t="shared" si="134"/>
        <v>0</v>
      </c>
      <c r="EB251" s="51">
        <f t="shared" si="134"/>
        <v>0</v>
      </c>
      <c r="EC251" s="51">
        <f t="shared" si="134"/>
        <v>0</v>
      </c>
      <c r="ED251" s="51">
        <f t="shared" si="134"/>
        <v>0</v>
      </c>
      <c r="EE251" s="51">
        <f t="shared" si="134"/>
        <v>0</v>
      </c>
      <c r="EF251" s="51"/>
      <c r="EG251" s="51">
        <f>IF($D$155="Bus",D164,0)</f>
        <v>0</v>
      </c>
      <c r="EH251" s="51">
        <f t="shared" ref="EH251:EP251" si="135">IF($D$155="Bus",E164,0)</f>
        <v>0</v>
      </c>
      <c r="EI251" s="51">
        <f t="shared" si="135"/>
        <v>0</v>
      </c>
      <c r="EJ251" s="51">
        <f t="shared" si="135"/>
        <v>0</v>
      </c>
      <c r="EK251" s="51">
        <f t="shared" si="135"/>
        <v>0</v>
      </c>
      <c r="EL251" s="51">
        <f t="shared" si="135"/>
        <v>0</v>
      </c>
      <c r="EM251" s="51">
        <f t="shared" si="135"/>
        <v>0</v>
      </c>
      <c r="EN251" s="51">
        <f t="shared" si="135"/>
        <v>0</v>
      </c>
      <c r="EO251" s="51">
        <f t="shared" si="135"/>
        <v>0</v>
      </c>
      <c r="EP251" s="51">
        <f t="shared" si="135"/>
        <v>0</v>
      </c>
      <c r="EQ251" s="51"/>
      <c r="ER251" s="51">
        <f>IF($D$167="Bus",D176,0)</f>
        <v>0</v>
      </c>
      <c r="ES251" s="51">
        <f t="shared" ref="ES251:FA251" si="136">IF($D$167="Bus",E176,0)</f>
        <v>0</v>
      </c>
      <c r="ET251" s="51">
        <f t="shared" si="136"/>
        <v>0</v>
      </c>
      <c r="EU251" s="51">
        <f t="shared" si="136"/>
        <v>0</v>
      </c>
      <c r="EV251" s="51">
        <f t="shared" si="136"/>
        <v>0</v>
      </c>
      <c r="EW251" s="51">
        <f t="shared" si="136"/>
        <v>0</v>
      </c>
      <c r="EX251" s="51">
        <f t="shared" si="136"/>
        <v>0</v>
      </c>
      <c r="EY251" s="51">
        <f t="shared" si="136"/>
        <v>0</v>
      </c>
      <c r="EZ251" s="51">
        <f t="shared" si="136"/>
        <v>0</v>
      </c>
      <c r="FA251" s="51">
        <f t="shared" si="136"/>
        <v>0</v>
      </c>
      <c r="FB251" s="51"/>
      <c r="FC251" s="51">
        <f>IF($D$179="Bus",D188,0)</f>
        <v>0</v>
      </c>
      <c r="FD251" s="51">
        <f t="shared" ref="FD251:FL251" si="137">IF($D$179="Bus",E188,0)</f>
        <v>0</v>
      </c>
      <c r="FE251" s="51">
        <f t="shared" si="137"/>
        <v>0</v>
      </c>
      <c r="FF251" s="51">
        <f t="shared" si="137"/>
        <v>0</v>
      </c>
      <c r="FG251" s="51">
        <f t="shared" si="137"/>
        <v>0</v>
      </c>
      <c r="FH251" s="51">
        <f t="shared" si="137"/>
        <v>0</v>
      </c>
      <c r="FI251" s="51">
        <f t="shared" si="137"/>
        <v>0</v>
      </c>
      <c r="FJ251" s="51">
        <f t="shared" si="137"/>
        <v>0</v>
      </c>
      <c r="FK251" s="51">
        <f t="shared" si="137"/>
        <v>0</v>
      </c>
      <c r="FL251" s="51">
        <f t="shared" si="137"/>
        <v>0</v>
      </c>
      <c r="FM251" s="51"/>
      <c r="FN251" s="51">
        <f>IF($D$191="Bus",D200,0)</f>
        <v>0</v>
      </c>
      <c r="FO251" s="51">
        <f t="shared" ref="FO251:FW251" si="138">IF($D$191="Bus",E200,0)</f>
        <v>0</v>
      </c>
      <c r="FP251" s="51">
        <f t="shared" si="138"/>
        <v>0</v>
      </c>
      <c r="FQ251" s="51">
        <f t="shared" si="138"/>
        <v>0</v>
      </c>
      <c r="FR251" s="51">
        <f t="shared" si="138"/>
        <v>0</v>
      </c>
      <c r="FS251" s="51">
        <f t="shared" si="138"/>
        <v>0</v>
      </c>
      <c r="FT251" s="51">
        <f t="shared" si="138"/>
        <v>0</v>
      </c>
      <c r="FU251" s="51">
        <f t="shared" si="138"/>
        <v>0</v>
      </c>
      <c r="FV251" s="51">
        <f t="shared" si="138"/>
        <v>0</v>
      </c>
      <c r="FW251" s="51">
        <f t="shared" si="138"/>
        <v>0</v>
      </c>
      <c r="FX251" s="51"/>
      <c r="FY251" s="51">
        <f>IF($D$203="Bus",D212,0)</f>
        <v>0</v>
      </c>
      <c r="FZ251" s="51">
        <f t="shared" ref="FZ251:GH251" si="139">IF($D$203="Bus",E212,0)</f>
        <v>0</v>
      </c>
      <c r="GA251" s="51">
        <f t="shared" si="139"/>
        <v>0</v>
      </c>
      <c r="GB251" s="51">
        <f t="shared" si="139"/>
        <v>0</v>
      </c>
      <c r="GC251" s="51">
        <f t="shared" si="139"/>
        <v>0</v>
      </c>
      <c r="GD251" s="51">
        <f t="shared" si="139"/>
        <v>0</v>
      </c>
      <c r="GE251" s="51">
        <f t="shared" si="139"/>
        <v>0</v>
      </c>
      <c r="GF251" s="51">
        <f t="shared" si="139"/>
        <v>0</v>
      </c>
      <c r="GG251" s="51">
        <f t="shared" si="139"/>
        <v>0</v>
      </c>
      <c r="GH251" s="51">
        <f t="shared" si="139"/>
        <v>0</v>
      </c>
      <c r="GI251" s="51"/>
      <c r="GJ251" s="51">
        <f>IF($D$215="Bus",D224,0)</f>
        <v>0</v>
      </c>
      <c r="GK251" s="51">
        <f t="shared" ref="GK251:GS251" si="140">IF($D$215="Bus",E224,0)</f>
        <v>0</v>
      </c>
      <c r="GL251" s="51">
        <f t="shared" si="140"/>
        <v>0</v>
      </c>
      <c r="GM251" s="51">
        <f t="shared" si="140"/>
        <v>0</v>
      </c>
      <c r="GN251" s="51">
        <f t="shared" si="140"/>
        <v>0</v>
      </c>
      <c r="GO251" s="51">
        <f t="shared" si="140"/>
        <v>0</v>
      </c>
      <c r="GP251" s="51">
        <f t="shared" si="140"/>
        <v>0</v>
      </c>
      <c r="GQ251" s="51">
        <f t="shared" si="140"/>
        <v>0</v>
      </c>
      <c r="GR251" s="51">
        <f t="shared" si="140"/>
        <v>0</v>
      </c>
      <c r="GS251" s="51">
        <f t="shared" si="140"/>
        <v>0</v>
      </c>
      <c r="GT251" s="51"/>
      <c r="GU251" s="51">
        <f>IF($D$227="Bus",D236,0)</f>
        <v>0</v>
      </c>
      <c r="GV251" s="51">
        <f t="shared" ref="GV251:HD251" si="141">IF($D$227="Bus",E236,0)</f>
        <v>0</v>
      </c>
      <c r="GW251" s="51">
        <f t="shared" si="141"/>
        <v>0</v>
      </c>
      <c r="GX251" s="51">
        <f t="shared" si="141"/>
        <v>0</v>
      </c>
      <c r="GY251" s="51">
        <f t="shared" si="141"/>
        <v>0</v>
      </c>
      <c r="GZ251" s="51">
        <f t="shared" si="141"/>
        <v>0</v>
      </c>
      <c r="HA251" s="51">
        <f t="shared" si="141"/>
        <v>0</v>
      </c>
      <c r="HB251" s="51">
        <f t="shared" si="141"/>
        <v>0</v>
      </c>
      <c r="HC251" s="51">
        <f t="shared" si="141"/>
        <v>0</v>
      </c>
      <c r="HD251" s="51">
        <f t="shared" si="141"/>
        <v>0</v>
      </c>
      <c r="HE251" s="51"/>
      <c r="HF251" s="51">
        <f>IF($D$239="Bus",D248,0)</f>
        <v>0</v>
      </c>
      <c r="HG251" s="51">
        <f t="shared" ref="HG251:HO251" si="142">IF($D$239="Bus",E248,0)</f>
        <v>0</v>
      </c>
      <c r="HH251" s="51">
        <f t="shared" si="142"/>
        <v>0</v>
      </c>
      <c r="HI251" s="51">
        <f t="shared" si="142"/>
        <v>0</v>
      </c>
      <c r="HJ251" s="51">
        <f t="shared" si="142"/>
        <v>0</v>
      </c>
      <c r="HK251" s="51">
        <f t="shared" si="142"/>
        <v>0</v>
      </c>
      <c r="HL251" s="51">
        <f t="shared" si="142"/>
        <v>0</v>
      </c>
      <c r="HM251" s="51">
        <f t="shared" si="142"/>
        <v>0</v>
      </c>
      <c r="HN251" s="51">
        <f t="shared" si="142"/>
        <v>0</v>
      </c>
      <c r="HO251" s="51">
        <f t="shared" si="142"/>
        <v>0</v>
      </c>
      <c r="HP251" s="53"/>
    </row>
    <row r="252" spans="2:224" s="54" customFormat="1" hidden="1" x14ac:dyDescent="0.2">
      <c r="B252" s="47"/>
      <c r="C252" s="89"/>
      <c r="D252" s="48">
        <f t="shared" ref="D252:M252" si="143">RANK(D251,$D$251:$HO$251,0)</f>
        <v>1</v>
      </c>
      <c r="E252" s="48">
        <f t="shared" si="143"/>
        <v>1</v>
      </c>
      <c r="F252" s="48">
        <f t="shared" si="143"/>
        <v>1</v>
      </c>
      <c r="G252" s="48">
        <f t="shared" si="143"/>
        <v>1</v>
      </c>
      <c r="H252" s="48">
        <f t="shared" si="143"/>
        <v>1</v>
      </c>
      <c r="I252" s="48">
        <f t="shared" si="143"/>
        <v>1</v>
      </c>
      <c r="J252" s="48">
        <f t="shared" si="143"/>
        <v>1</v>
      </c>
      <c r="K252" s="48">
        <f t="shared" si="143"/>
        <v>1</v>
      </c>
      <c r="L252" s="48">
        <f t="shared" si="143"/>
        <v>1</v>
      </c>
      <c r="M252" s="48">
        <f t="shared" si="143"/>
        <v>1</v>
      </c>
      <c r="N252" s="49"/>
      <c r="O252" s="50"/>
      <c r="P252" s="51">
        <f t="shared" ref="P252:Y252" si="144">RANK(P251,$D$251:$HO$251,0)</f>
        <v>1</v>
      </c>
      <c r="Q252" s="51">
        <f t="shared" si="144"/>
        <v>1</v>
      </c>
      <c r="R252" s="51">
        <f t="shared" si="144"/>
        <v>1</v>
      </c>
      <c r="S252" s="51">
        <f t="shared" si="144"/>
        <v>1</v>
      </c>
      <c r="T252" s="51">
        <f t="shared" si="144"/>
        <v>1</v>
      </c>
      <c r="U252" s="51">
        <f t="shared" si="144"/>
        <v>1</v>
      </c>
      <c r="V252" s="51">
        <f t="shared" si="144"/>
        <v>1</v>
      </c>
      <c r="W252" s="51">
        <f t="shared" si="144"/>
        <v>1</v>
      </c>
      <c r="X252" s="51">
        <f t="shared" si="144"/>
        <v>1</v>
      </c>
      <c r="Y252" s="51">
        <f t="shared" si="144"/>
        <v>1</v>
      </c>
      <c r="Z252" s="51"/>
      <c r="AA252" s="51">
        <f t="shared" ref="AA252:AJ252" si="145">RANK(AA251,$D$251:$HO$251,0)</f>
        <v>1</v>
      </c>
      <c r="AB252" s="51">
        <f t="shared" si="145"/>
        <v>1</v>
      </c>
      <c r="AC252" s="51">
        <f t="shared" si="145"/>
        <v>1</v>
      </c>
      <c r="AD252" s="51">
        <f t="shared" si="145"/>
        <v>1</v>
      </c>
      <c r="AE252" s="51">
        <f t="shared" si="145"/>
        <v>1</v>
      </c>
      <c r="AF252" s="52">
        <f t="shared" si="145"/>
        <v>1</v>
      </c>
      <c r="AG252" s="51">
        <f t="shared" si="145"/>
        <v>1</v>
      </c>
      <c r="AH252" s="51">
        <f t="shared" si="145"/>
        <v>1</v>
      </c>
      <c r="AI252" s="51">
        <f t="shared" si="145"/>
        <v>1</v>
      </c>
      <c r="AJ252" s="51">
        <f t="shared" si="145"/>
        <v>1</v>
      </c>
      <c r="AK252" s="51"/>
      <c r="AL252" s="51">
        <f t="shared" ref="AL252:AU252" si="146">RANK(AL251,$D$251:$HO$251,0)</f>
        <v>1</v>
      </c>
      <c r="AM252" s="51">
        <f t="shared" si="146"/>
        <v>1</v>
      </c>
      <c r="AN252" s="51">
        <f t="shared" si="146"/>
        <v>1</v>
      </c>
      <c r="AO252" s="51">
        <f t="shared" si="146"/>
        <v>1</v>
      </c>
      <c r="AP252" s="51">
        <f t="shared" si="146"/>
        <v>1</v>
      </c>
      <c r="AQ252" s="51">
        <f t="shared" si="146"/>
        <v>1</v>
      </c>
      <c r="AR252" s="51">
        <f t="shared" si="146"/>
        <v>1</v>
      </c>
      <c r="AS252" s="51">
        <f t="shared" si="146"/>
        <v>1</v>
      </c>
      <c r="AT252" s="51">
        <f t="shared" si="146"/>
        <v>1</v>
      </c>
      <c r="AU252" s="51">
        <f t="shared" si="146"/>
        <v>1</v>
      </c>
      <c r="AV252" s="51"/>
      <c r="AW252" s="51">
        <f t="shared" ref="AW252:BF252" si="147">RANK(AW251,$D$251:$HO$251,0)</f>
        <v>1</v>
      </c>
      <c r="AX252" s="51">
        <f t="shared" si="147"/>
        <v>1</v>
      </c>
      <c r="AY252" s="51">
        <f t="shared" si="147"/>
        <v>1</v>
      </c>
      <c r="AZ252" s="51">
        <f t="shared" si="147"/>
        <v>1</v>
      </c>
      <c r="BA252" s="51">
        <f t="shared" si="147"/>
        <v>1</v>
      </c>
      <c r="BB252" s="51">
        <f t="shared" si="147"/>
        <v>1</v>
      </c>
      <c r="BC252" s="51">
        <f t="shared" si="147"/>
        <v>1</v>
      </c>
      <c r="BD252" s="51">
        <f t="shared" si="147"/>
        <v>1</v>
      </c>
      <c r="BE252" s="51">
        <f t="shared" si="147"/>
        <v>1</v>
      </c>
      <c r="BF252" s="51">
        <f t="shared" si="147"/>
        <v>1</v>
      </c>
      <c r="BG252" s="51"/>
      <c r="BH252" s="51">
        <f t="shared" ref="BH252:BQ252" si="148">RANK(BH251,$D$251:$HO$251,0)</f>
        <v>1</v>
      </c>
      <c r="BI252" s="51">
        <f t="shared" si="148"/>
        <v>1</v>
      </c>
      <c r="BJ252" s="51">
        <f t="shared" si="148"/>
        <v>1</v>
      </c>
      <c r="BK252" s="51">
        <f t="shared" si="148"/>
        <v>1</v>
      </c>
      <c r="BL252" s="51">
        <f t="shared" si="148"/>
        <v>1</v>
      </c>
      <c r="BM252" s="51">
        <f t="shared" si="148"/>
        <v>1</v>
      </c>
      <c r="BN252" s="51">
        <f t="shared" si="148"/>
        <v>1</v>
      </c>
      <c r="BO252" s="51">
        <f t="shared" si="148"/>
        <v>1</v>
      </c>
      <c r="BP252" s="51">
        <f t="shared" si="148"/>
        <v>1</v>
      </c>
      <c r="BQ252" s="51">
        <f t="shared" si="148"/>
        <v>1</v>
      </c>
      <c r="BR252" s="51"/>
      <c r="BS252" s="51">
        <f t="shared" ref="BS252:CB252" si="149">RANK(BS251,$D$251:$HO$251,0)</f>
        <v>1</v>
      </c>
      <c r="BT252" s="51">
        <f t="shared" si="149"/>
        <v>1</v>
      </c>
      <c r="BU252" s="51">
        <f t="shared" si="149"/>
        <v>1</v>
      </c>
      <c r="BV252" s="51">
        <f t="shared" si="149"/>
        <v>1</v>
      </c>
      <c r="BW252" s="51">
        <f t="shared" si="149"/>
        <v>1</v>
      </c>
      <c r="BX252" s="51">
        <f t="shared" si="149"/>
        <v>1</v>
      </c>
      <c r="BY252" s="51">
        <f t="shared" si="149"/>
        <v>1</v>
      </c>
      <c r="BZ252" s="51">
        <f t="shared" si="149"/>
        <v>1</v>
      </c>
      <c r="CA252" s="51">
        <f t="shared" si="149"/>
        <v>1</v>
      </c>
      <c r="CB252" s="51">
        <f t="shared" si="149"/>
        <v>1</v>
      </c>
      <c r="CC252" s="51"/>
      <c r="CD252" s="51">
        <f t="shared" ref="CD252:CM252" si="150">RANK(CD251,$D$251:$HO$251,0)</f>
        <v>1</v>
      </c>
      <c r="CE252" s="51">
        <f t="shared" si="150"/>
        <v>1</v>
      </c>
      <c r="CF252" s="51">
        <f t="shared" si="150"/>
        <v>1</v>
      </c>
      <c r="CG252" s="51">
        <f t="shared" si="150"/>
        <v>1</v>
      </c>
      <c r="CH252" s="51">
        <f t="shared" si="150"/>
        <v>1</v>
      </c>
      <c r="CI252" s="51">
        <f t="shared" si="150"/>
        <v>1</v>
      </c>
      <c r="CJ252" s="51">
        <f t="shared" si="150"/>
        <v>1</v>
      </c>
      <c r="CK252" s="51">
        <f t="shared" si="150"/>
        <v>1</v>
      </c>
      <c r="CL252" s="51">
        <f t="shared" si="150"/>
        <v>1</v>
      </c>
      <c r="CM252" s="51">
        <f t="shared" si="150"/>
        <v>1</v>
      </c>
      <c r="CN252" s="51"/>
      <c r="CO252" s="51">
        <f t="shared" ref="CO252:CX252" si="151">RANK(CO251,$D$251:$HO$251,0)</f>
        <v>1</v>
      </c>
      <c r="CP252" s="51">
        <f t="shared" si="151"/>
        <v>1</v>
      </c>
      <c r="CQ252" s="51">
        <f t="shared" si="151"/>
        <v>1</v>
      </c>
      <c r="CR252" s="51">
        <f t="shared" si="151"/>
        <v>1</v>
      </c>
      <c r="CS252" s="51">
        <f t="shared" si="151"/>
        <v>1</v>
      </c>
      <c r="CT252" s="51">
        <f t="shared" si="151"/>
        <v>1</v>
      </c>
      <c r="CU252" s="51">
        <f t="shared" si="151"/>
        <v>1</v>
      </c>
      <c r="CV252" s="51">
        <f t="shared" si="151"/>
        <v>1</v>
      </c>
      <c r="CW252" s="51">
        <f t="shared" si="151"/>
        <v>1</v>
      </c>
      <c r="CX252" s="51">
        <f t="shared" si="151"/>
        <v>1</v>
      </c>
      <c r="CY252" s="51"/>
      <c r="CZ252" s="51">
        <f t="shared" ref="CZ252:DI252" si="152">RANK(CZ251,$D$251:$HO$251,0)</f>
        <v>1</v>
      </c>
      <c r="DA252" s="51">
        <f t="shared" si="152"/>
        <v>1</v>
      </c>
      <c r="DB252" s="51">
        <f t="shared" si="152"/>
        <v>1</v>
      </c>
      <c r="DC252" s="51">
        <f t="shared" si="152"/>
        <v>1</v>
      </c>
      <c r="DD252" s="51">
        <f t="shared" si="152"/>
        <v>1</v>
      </c>
      <c r="DE252" s="51">
        <f t="shared" si="152"/>
        <v>1</v>
      </c>
      <c r="DF252" s="51">
        <f t="shared" si="152"/>
        <v>1</v>
      </c>
      <c r="DG252" s="51">
        <f t="shared" si="152"/>
        <v>1</v>
      </c>
      <c r="DH252" s="51">
        <f t="shared" si="152"/>
        <v>1</v>
      </c>
      <c r="DI252" s="51">
        <f t="shared" si="152"/>
        <v>1</v>
      </c>
      <c r="DJ252" s="51"/>
      <c r="DK252" s="51">
        <f t="shared" ref="DK252:DT252" si="153">RANK(DK251,$D$251:$HO$251,0)</f>
        <v>1</v>
      </c>
      <c r="DL252" s="51">
        <f t="shared" si="153"/>
        <v>1</v>
      </c>
      <c r="DM252" s="51">
        <f t="shared" si="153"/>
        <v>1</v>
      </c>
      <c r="DN252" s="51">
        <f t="shared" si="153"/>
        <v>1</v>
      </c>
      <c r="DO252" s="51">
        <f t="shared" si="153"/>
        <v>1</v>
      </c>
      <c r="DP252" s="51">
        <f t="shared" si="153"/>
        <v>1</v>
      </c>
      <c r="DQ252" s="51">
        <f t="shared" si="153"/>
        <v>1</v>
      </c>
      <c r="DR252" s="51">
        <f t="shared" si="153"/>
        <v>1</v>
      </c>
      <c r="DS252" s="51">
        <f t="shared" si="153"/>
        <v>1</v>
      </c>
      <c r="DT252" s="51">
        <f t="shared" si="153"/>
        <v>1</v>
      </c>
      <c r="DU252" s="51"/>
      <c r="DV252" s="51">
        <f t="shared" ref="DV252:EE252" si="154">RANK(DV251,$D$251:$HO$251,0)</f>
        <v>1</v>
      </c>
      <c r="DW252" s="51">
        <f t="shared" si="154"/>
        <v>1</v>
      </c>
      <c r="DX252" s="51">
        <f t="shared" si="154"/>
        <v>1</v>
      </c>
      <c r="DY252" s="51">
        <f t="shared" si="154"/>
        <v>1</v>
      </c>
      <c r="DZ252" s="51">
        <f t="shared" si="154"/>
        <v>1</v>
      </c>
      <c r="EA252" s="51">
        <f t="shared" si="154"/>
        <v>1</v>
      </c>
      <c r="EB252" s="51">
        <f t="shared" si="154"/>
        <v>1</v>
      </c>
      <c r="EC252" s="51">
        <f t="shared" si="154"/>
        <v>1</v>
      </c>
      <c r="ED252" s="51">
        <f t="shared" si="154"/>
        <v>1</v>
      </c>
      <c r="EE252" s="51">
        <f t="shared" si="154"/>
        <v>1</v>
      </c>
      <c r="EF252" s="51"/>
      <c r="EG252" s="51">
        <f t="shared" ref="EG252:EP252" si="155">RANK(EG251,$D$251:$HO$251,0)</f>
        <v>1</v>
      </c>
      <c r="EH252" s="51">
        <f t="shared" si="155"/>
        <v>1</v>
      </c>
      <c r="EI252" s="51">
        <f t="shared" si="155"/>
        <v>1</v>
      </c>
      <c r="EJ252" s="51">
        <f t="shared" si="155"/>
        <v>1</v>
      </c>
      <c r="EK252" s="51">
        <f t="shared" si="155"/>
        <v>1</v>
      </c>
      <c r="EL252" s="51">
        <f t="shared" si="155"/>
        <v>1</v>
      </c>
      <c r="EM252" s="51">
        <f t="shared" si="155"/>
        <v>1</v>
      </c>
      <c r="EN252" s="51">
        <f t="shared" si="155"/>
        <v>1</v>
      </c>
      <c r="EO252" s="51">
        <f t="shared" si="155"/>
        <v>1</v>
      </c>
      <c r="EP252" s="51">
        <f t="shared" si="155"/>
        <v>1</v>
      </c>
      <c r="EQ252" s="51"/>
      <c r="ER252" s="51">
        <f t="shared" ref="ER252:FA252" si="156">RANK(ER251,$D$251:$HO$251,0)</f>
        <v>1</v>
      </c>
      <c r="ES252" s="51">
        <f t="shared" si="156"/>
        <v>1</v>
      </c>
      <c r="ET252" s="51">
        <f t="shared" si="156"/>
        <v>1</v>
      </c>
      <c r="EU252" s="51">
        <f t="shared" si="156"/>
        <v>1</v>
      </c>
      <c r="EV252" s="51">
        <f t="shared" si="156"/>
        <v>1</v>
      </c>
      <c r="EW252" s="51">
        <f t="shared" si="156"/>
        <v>1</v>
      </c>
      <c r="EX252" s="51">
        <f t="shared" si="156"/>
        <v>1</v>
      </c>
      <c r="EY252" s="51">
        <f t="shared" si="156"/>
        <v>1</v>
      </c>
      <c r="EZ252" s="51">
        <f t="shared" si="156"/>
        <v>1</v>
      </c>
      <c r="FA252" s="51">
        <f t="shared" si="156"/>
        <v>1</v>
      </c>
      <c r="FB252" s="51"/>
      <c r="FC252" s="51">
        <f t="shared" ref="FC252:FL252" si="157">RANK(FC251,$D$251:$HO$251,0)</f>
        <v>1</v>
      </c>
      <c r="FD252" s="51">
        <f t="shared" si="157"/>
        <v>1</v>
      </c>
      <c r="FE252" s="51">
        <f t="shared" si="157"/>
        <v>1</v>
      </c>
      <c r="FF252" s="51">
        <f t="shared" si="157"/>
        <v>1</v>
      </c>
      <c r="FG252" s="51">
        <f t="shared" si="157"/>
        <v>1</v>
      </c>
      <c r="FH252" s="51">
        <f t="shared" si="157"/>
        <v>1</v>
      </c>
      <c r="FI252" s="51">
        <f t="shared" si="157"/>
        <v>1</v>
      </c>
      <c r="FJ252" s="51">
        <f t="shared" si="157"/>
        <v>1</v>
      </c>
      <c r="FK252" s="51">
        <f t="shared" si="157"/>
        <v>1</v>
      </c>
      <c r="FL252" s="51">
        <f t="shared" si="157"/>
        <v>1</v>
      </c>
      <c r="FM252" s="51"/>
      <c r="FN252" s="51">
        <f t="shared" ref="FN252:FW252" si="158">RANK(FN251,$D$251:$HO$251,0)</f>
        <v>1</v>
      </c>
      <c r="FO252" s="51">
        <f t="shared" si="158"/>
        <v>1</v>
      </c>
      <c r="FP252" s="51">
        <f t="shared" si="158"/>
        <v>1</v>
      </c>
      <c r="FQ252" s="51">
        <f t="shared" si="158"/>
        <v>1</v>
      </c>
      <c r="FR252" s="51">
        <f t="shared" si="158"/>
        <v>1</v>
      </c>
      <c r="FS252" s="51">
        <f t="shared" si="158"/>
        <v>1</v>
      </c>
      <c r="FT252" s="51">
        <f t="shared" si="158"/>
        <v>1</v>
      </c>
      <c r="FU252" s="51">
        <f t="shared" si="158"/>
        <v>1</v>
      </c>
      <c r="FV252" s="51">
        <f t="shared" si="158"/>
        <v>1</v>
      </c>
      <c r="FW252" s="51">
        <f t="shared" si="158"/>
        <v>1</v>
      </c>
      <c r="FX252" s="51"/>
      <c r="FY252" s="51">
        <f t="shared" ref="FY252:GH252" si="159">RANK(FY251,$D$251:$HO$251,0)</f>
        <v>1</v>
      </c>
      <c r="FZ252" s="51">
        <f t="shared" si="159"/>
        <v>1</v>
      </c>
      <c r="GA252" s="51">
        <f t="shared" si="159"/>
        <v>1</v>
      </c>
      <c r="GB252" s="51">
        <f t="shared" si="159"/>
        <v>1</v>
      </c>
      <c r="GC252" s="51">
        <f t="shared" si="159"/>
        <v>1</v>
      </c>
      <c r="GD252" s="51">
        <f t="shared" si="159"/>
        <v>1</v>
      </c>
      <c r="GE252" s="51">
        <f t="shared" si="159"/>
        <v>1</v>
      </c>
      <c r="GF252" s="51">
        <f t="shared" si="159"/>
        <v>1</v>
      </c>
      <c r="GG252" s="51">
        <f t="shared" si="159"/>
        <v>1</v>
      </c>
      <c r="GH252" s="51">
        <f t="shared" si="159"/>
        <v>1</v>
      </c>
      <c r="GI252" s="51"/>
      <c r="GJ252" s="51">
        <f t="shared" ref="GJ252:GS252" si="160">RANK(GJ251,$D$251:$HO$251,0)</f>
        <v>1</v>
      </c>
      <c r="GK252" s="51">
        <f t="shared" si="160"/>
        <v>1</v>
      </c>
      <c r="GL252" s="51">
        <f t="shared" si="160"/>
        <v>1</v>
      </c>
      <c r="GM252" s="51">
        <f t="shared" si="160"/>
        <v>1</v>
      </c>
      <c r="GN252" s="51">
        <f t="shared" si="160"/>
        <v>1</v>
      </c>
      <c r="GO252" s="51">
        <f t="shared" si="160"/>
        <v>1</v>
      </c>
      <c r="GP252" s="51">
        <f t="shared" si="160"/>
        <v>1</v>
      </c>
      <c r="GQ252" s="51">
        <f t="shared" si="160"/>
        <v>1</v>
      </c>
      <c r="GR252" s="51">
        <f t="shared" si="160"/>
        <v>1</v>
      </c>
      <c r="GS252" s="51">
        <f t="shared" si="160"/>
        <v>1</v>
      </c>
      <c r="GT252" s="51"/>
      <c r="GU252" s="51">
        <f t="shared" ref="GU252:HD252" si="161">RANK(GU251,$D$251:$HO$251,0)</f>
        <v>1</v>
      </c>
      <c r="GV252" s="51">
        <f t="shared" si="161"/>
        <v>1</v>
      </c>
      <c r="GW252" s="51">
        <f t="shared" si="161"/>
        <v>1</v>
      </c>
      <c r="GX252" s="51">
        <f t="shared" si="161"/>
        <v>1</v>
      </c>
      <c r="GY252" s="51">
        <f t="shared" si="161"/>
        <v>1</v>
      </c>
      <c r="GZ252" s="51">
        <f t="shared" si="161"/>
        <v>1</v>
      </c>
      <c r="HA252" s="51">
        <f t="shared" si="161"/>
        <v>1</v>
      </c>
      <c r="HB252" s="51">
        <f t="shared" si="161"/>
        <v>1</v>
      </c>
      <c r="HC252" s="51">
        <f t="shared" si="161"/>
        <v>1</v>
      </c>
      <c r="HD252" s="51">
        <f t="shared" si="161"/>
        <v>1</v>
      </c>
      <c r="HE252" s="51"/>
      <c r="HF252" s="51">
        <f>RANK(HF251,$D$251:$HO$251,0)</f>
        <v>1</v>
      </c>
      <c r="HG252" s="51">
        <f>RANK(HG251,$D$251:$HO$251,0)</f>
        <v>1</v>
      </c>
      <c r="HH252" s="51">
        <f>RANK(HH251,$D$251:$HO$251,0)</f>
        <v>1</v>
      </c>
      <c r="HI252" s="51">
        <f t="shared" ref="HI252:HO252" si="162">RANK(HI251,$D$251:$HO$251,0)</f>
        <v>1</v>
      </c>
      <c r="HJ252" s="51">
        <f t="shared" si="162"/>
        <v>1</v>
      </c>
      <c r="HK252" s="51">
        <f t="shared" si="162"/>
        <v>1</v>
      </c>
      <c r="HL252" s="51">
        <f t="shared" si="162"/>
        <v>1</v>
      </c>
      <c r="HM252" s="51">
        <f t="shared" si="162"/>
        <v>1</v>
      </c>
      <c r="HN252" s="51">
        <f t="shared" si="162"/>
        <v>1</v>
      </c>
      <c r="HO252" s="51">
        <f t="shared" si="162"/>
        <v>1</v>
      </c>
      <c r="HP252" s="53"/>
    </row>
    <row r="253" spans="2:224" s="54" customFormat="1" hidden="1" x14ac:dyDescent="0.2">
      <c r="B253" s="47"/>
      <c r="C253" s="89"/>
      <c r="D253" s="48">
        <f>IF(D252=1,D251,D251/2)</f>
        <v>0</v>
      </c>
      <c r="E253" s="48">
        <f>IF(E252=1,E251,E251/2)</f>
        <v>0</v>
      </c>
      <c r="F253" s="48">
        <f t="shared" ref="F253:BW253" si="163">IF(F252=1,F251,F251/2)</f>
        <v>0</v>
      </c>
      <c r="G253" s="48">
        <f t="shared" si="163"/>
        <v>0</v>
      </c>
      <c r="H253" s="48">
        <f t="shared" si="163"/>
        <v>0</v>
      </c>
      <c r="I253" s="48">
        <f t="shared" si="163"/>
        <v>0</v>
      </c>
      <c r="J253" s="48">
        <f t="shared" si="163"/>
        <v>0</v>
      </c>
      <c r="K253" s="48">
        <f t="shared" si="163"/>
        <v>0</v>
      </c>
      <c r="L253" s="48">
        <f t="shared" si="163"/>
        <v>0</v>
      </c>
      <c r="M253" s="48">
        <f t="shared" si="163"/>
        <v>0</v>
      </c>
      <c r="N253" s="49"/>
      <c r="O253" s="50"/>
      <c r="P253" s="51">
        <f>IF(P252=1,P251,P251/2)</f>
        <v>0</v>
      </c>
      <c r="Q253" s="51">
        <f t="shared" si="163"/>
        <v>0</v>
      </c>
      <c r="R253" s="51">
        <f t="shared" si="163"/>
        <v>0</v>
      </c>
      <c r="S253" s="51">
        <f t="shared" si="163"/>
        <v>0</v>
      </c>
      <c r="T253" s="51">
        <f t="shared" si="163"/>
        <v>0</v>
      </c>
      <c r="U253" s="51">
        <f t="shared" si="163"/>
        <v>0</v>
      </c>
      <c r="V253" s="51">
        <f t="shared" si="163"/>
        <v>0</v>
      </c>
      <c r="W253" s="51">
        <f t="shared" si="163"/>
        <v>0</v>
      </c>
      <c r="X253" s="51">
        <f t="shared" si="163"/>
        <v>0</v>
      </c>
      <c r="Y253" s="51">
        <f t="shared" si="163"/>
        <v>0</v>
      </c>
      <c r="Z253" s="51"/>
      <c r="AA253" s="51">
        <f t="shared" si="163"/>
        <v>0</v>
      </c>
      <c r="AB253" s="51">
        <f t="shared" si="163"/>
        <v>0</v>
      </c>
      <c r="AC253" s="51">
        <f t="shared" si="163"/>
        <v>0</v>
      </c>
      <c r="AD253" s="51">
        <f t="shared" si="163"/>
        <v>0</v>
      </c>
      <c r="AE253" s="51">
        <f t="shared" si="163"/>
        <v>0</v>
      </c>
      <c r="AF253" s="52">
        <f t="shared" si="163"/>
        <v>0</v>
      </c>
      <c r="AG253" s="51">
        <f t="shared" si="163"/>
        <v>0</v>
      </c>
      <c r="AH253" s="51">
        <f t="shared" si="163"/>
        <v>0</v>
      </c>
      <c r="AI253" s="51">
        <f t="shared" si="163"/>
        <v>0</v>
      </c>
      <c r="AJ253" s="51">
        <f t="shared" si="163"/>
        <v>0</v>
      </c>
      <c r="AK253" s="51"/>
      <c r="AL253" s="51">
        <f t="shared" si="163"/>
        <v>0</v>
      </c>
      <c r="AM253" s="51">
        <f t="shared" si="163"/>
        <v>0</v>
      </c>
      <c r="AN253" s="51">
        <f t="shared" si="163"/>
        <v>0</v>
      </c>
      <c r="AO253" s="51">
        <f t="shared" si="163"/>
        <v>0</v>
      </c>
      <c r="AP253" s="51">
        <f t="shared" si="163"/>
        <v>0</v>
      </c>
      <c r="AQ253" s="51">
        <f t="shared" si="163"/>
        <v>0</v>
      </c>
      <c r="AR253" s="51">
        <f t="shared" si="163"/>
        <v>0</v>
      </c>
      <c r="AS253" s="51">
        <f t="shared" si="163"/>
        <v>0</v>
      </c>
      <c r="AT253" s="51">
        <f t="shared" si="163"/>
        <v>0</v>
      </c>
      <c r="AU253" s="51">
        <f t="shared" si="163"/>
        <v>0</v>
      </c>
      <c r="AV253" s="51"/>
      <c r="AW253" s="51">
        <f t="shared" si="163"/>
        <v>0</v>
      </c>
      <c r="AX253" s="51">
        <f t="shared" si="163"/>
        <v>0</v>
      </c>
      <c r="AY253" s="51">
        <f t="shared" si="163"/>
        <v>0</v>
      </c>
      <c r="AZ253" s="51">
        <f t="shared" si="163"/>
        <v>0</v>
      </c>
      <c r="BA253" s="51">
        <f t="shared" si="163"/>
        <v>0</v>
      </c>
      <c r="BB253" s="51">
        <f t="shared" si="163"/>
        <v>0</v>
      </c>
      <c r="BC253" s="51">
        <f t="shared" si="163"/>
        <v>0</v>
      </c>
      <c r="BD253" s="51">
        <f t="shared" si="163"/>
        <v>0</v>
      </c>
      <c r="BE253" s="51">
        <f t="shared" si="163"/>
        <v>0</v>
      </c>
      <c r="BF253" s="51">
        <f t="shared" si="163"/>
        <v>0</v>
      </c>
      <c r="BG253" s="51"/>
      <c r="BH253" s="51">
        <f t="shared" si="163"/>
        <v>0</v>
      </c>
      <c r="BI253" s="51">
        <f t="shared" si="163"/>
        <v>0</v>
      </c>
      <c r="BJ253" s="51">
        <f t="shared" si="163"/>
        <v>0</v>
      </c>
      <c r="BK253" s="51">
        <f t="shared" si="163"/>
        <v>0</v>
      </c>
      <c r="BL253" s="51">
        <f t="shared" si="163"/>
        <v>0</v>
      </c>
      <c r="BM253" s="51">
        <f t="shared" si="163"/>
        <v>0</v>
      </c>
      <c r="BN253" s="51">
        <f t="shared" si="163"/>
        <v>0</v>
      </c>
      <c r="BO253" s="51">
        <f t="shared" si="163"/>
        <v>0</v>
      </c>
      <c r="BP253" s="51">
        <f t="shared" si="163"/>
        <v>0</v>
      </c>
      <c r="BQ253" s="51">
        <f t="shared" si="163"/>
        <v>0</v>
      </c>
      <c r="BR253" s="51"/>
      <c r="BS253" s="51">
        <f t="shared" si="163"/>
        <v>0</v>
      </c>
      <c r="BT253" s="51">
        <f t="shared" si="163"/>
        <v>0</v>
      </c>
      <c r="BU253" s="51">
        <f t="shared" si="163"/>
        <v>0</v>
      </c>
      <c r="BV253" s="51">
        <f t="shared" si="163"/>
        <v>0</v>
      </c>
      <c r="BW253" s="51">
        <f t="shared" si="163"/>
        <v>0</v>
      </c>
      <c r="BX253" s="51">
        <f t="shared" ref="BX253:EO253" si="164">IF(BX252=1,BX251,BX251/2)</f>
        <v>0</v>
      </c>
      <c r="BY253" s="51">
        <f t="shared" si="164"/>
        <v>0</v>
      </c>
      <c r="BZ253" s="51">
        <f t="shared" si="164"/>
        <v>0</v>
      </c>
      <c r="CA253" s="51">
        <f t="shared" si="164"/>
        <v>0</v>
      </c>
      <c r="CB253" s="51">
        <f t="shared" si="164"/>
        <v>0</v>
      </c>
      <c r="CC253" s="51"/>
      <c r="CD253" s="51">
        <f t="shared" si="164"/>
        <v>0</v>
      </c>
      <c r="CE253" s="51">
        <f t="shared" si="164"/>
        <v>0</v>
      </c>
      <c r="CF253" s="51">
        <f t="shared" si="164"/>
        <v>0</v>
      </c>
      <c r="CG253" s="51">
        <f t="shared" si="164"/>
        <v>0</v>
      </c>
      <c r="CH253" s="51">
        <f t="shared" si="164"/>
        <v>0</v>
      </c>
      <c r="CI253" s="51">
        <f t="shared" si="164"/>
        <v>0</v>
      </c>
      <c r="CJ253" s="51">
        <f t="shared" si="164"/>
        <v>0</v>
      </c>
      <c r="CK253" s="51">
        <f t="shared" si="164"/>
        <v>0</v>
      </c>
      <c r="CL253" s="51">
        <f t="shared" si="164"/>
        <v>0</v>
      </c>
      <c r="CM253" s="51">
        <f t="shared" si="164"/>
        <v>0</v>
      </c>
      <c r="CN253" s="51"/>
      <c r="CO253" s="51">
        <f>IF(CO252=1,CO251,CO251/2)</f>
        <v>0</v>
      </c>
      <c r="CP253" s="51">
        <f t="shared" si="164"/>
        <v>0</v>
      </c>
      <c r="CQ253" s="51">
        <f t="shared" si="164"/>
        <v>0</v>
      </c>
      <c r="CR253" s="51">
        <f t="shared" si="164"/>
        <v>0</v>
      </c>
      <c r="CS253" s="51">
        <f t="shared" si="164"/>
        <v>0</v>
      </c>
      <c r="CT253" s="51">
        <f t="shared" si="164"/>
        <v>0</v>
      </c>
      <c r="CU253" s="51">
        <f t="shared" si="164"/>
        <v>0</v>
      </c>
      <c r="CV253" s="51">
        <f t="shared" si="164"/>
        <v>0</v>
      </c>
      <c r="CW253" s="51">
        <f t="shared" si="164"/>
        <v>0</v>
      </c>
      <c r="CX253" s="51">
        <f t="shared" si="164"/>
        <v>0</v>
      </c>
      <c r="CY253" s="51"/>
      <c r="CZ253" s="51">
        <f t="shared" si="164"/>
        <v>0</v>
      </c>
      <c r="DA253" s="51">
        <f t="shared" si="164"/>
        <v>0</v>
      </c>
      <c r="DB253" s="51">
        <f t="shared" si="164"/>
        <v>0</v>
      </c>
      <c r="DC253" s="51">
        <f t="shared" si="164"/>
        <v>0</v>
      </c>
      <c r="DD253" s="51">
        <f t="shared" si="164"/>
        <v>0</v>
      </c>
      <c r="DE253" s="51">
        <f t="shared" si="164"/>
        <v>0</v>
      </c>
      <c r="DF253" s="51">
        <f t="shared" si="164"/>
        <v>0</v>
      </c>
      <c r="DG253" s="51">
        <f t="shared" si="164"/>
        <v>0</v>
      </c>
      <c r="DH253" s="51">
        <f t="shared" si="164"/>
        <v>0</v>
      </c>
      <c r="DI253" s="51">
        <f t="shared" si="164"/>
        <v>0</v>
      </c>
      <c r="DJ253" s="51"/>
      <c r="DK253" s="51">
        <f t="shared" si="164"/>
        <v>0</v>
      </c>
      <c r="DL253" s="51">
        <f t="shared" si="164"/>
        <v>0</v>
      </c>
      <c r="DM253" s="51">
        <f t="shared" si="164"/>
        <v>0</v>
      </c>
      <c r="DN253" s="51">
        <f t="shared" si="164"/>
        <v>0</v>
      </c>
      <c r="DO253" s="51">
        <f t="shared" si="164"/>
        <v>0</v>
      </c>
      <c r="DP253" s="51">
        <f t="shared" si="164"/>
        <v>0</v>
      </c>
      <c r="DQ253" s="51">
        <f t="shared" si="164"/>
        <v>0</v>
      </c>
      <c r="DR253" s="51">
        <f t="shared" si="164"/>
        <v>0</v>
      </c>
      <c r="DS253" s="51">
        <f t="shared" si="164"/>
        <v>0</v>
      </c>
      <c r="DT253" s="51">
        <f t="shared" si="164"/>
        <v>0</v>
      </c>
      <c r="DU253" s="51"/>
      <c r="DV253" s="51">
        <f t="shared" si="164"/>
        <v>0</v>
      </c>
      <c r="DW253" s="51">
        <f t="shared" si="164"/>
        <v>0</v>
      </c>
      <c r="DX253" s="51">
        <f t="shared" si="164"/>
        <v>0</v>
      </c>
      <c r="DY253" s="51">
        <f t="shared" si="164"/>
        <v>0</v>
      </c>
      <c r="DZ253" s="51">
        <f t="shared" si="164"/>
        <v>0</v>
      </c>
      <c r="EA253" s="51">
        <f t="shared" si="164"/>
        <v>0</v>
      </c>
      <c r="EB253" s="51">
        <f t="shared" si="164"/>
        <v>0</v>
      </c>
      <c r="EC253" s="51">
        <f t="shared" si="164"/>
        <v>0</v>
      </c>
      <c r="ED253" s="51">
        <f t="shared" si="164"/>
        <v>0</v>
      </c>
      <c r="EE253" s="51">
        <f t="shared" si="164"/>
        <v>0</v>
      </c>
      <c r="EF253" s="51"/>
      <c r="EG253" s="51">
        <f t="shared" si="164"/>
        <v>0</v>
      </c>
      <c r="EH253" s="51">
        <f t="shared" si="164"/>
        <v>0</v>
      </c>
      <c r="EI253" s="51">
        <f t="shared" si="164"/>
        <v>0</v>
      </c>
      <c r="EJ253" s="51">
        <f t="shared" si="164"/>
        <v>0</v>
      </c>
      <c r="EK253" s="51">
        <f t="shared" si="164"/>
        <v>0</v>
      </c>
      <c r="EL253" s="51">
        <f t="shared" si="164"/>
        <v>0</v>
      </c>
      <c r="EM253" s="51">
        <f t="shared" si="164"/>
        <v>0</v>
      </c>
      <c r="EN253" s="51">
        <f t="shared" si="164"/>
        <v>0</v>
      </c>
      <c r="EO253" s="51">
        <f t="shared" si="164"/>
        <v>0</v>
      </c>
      <c r="EP253" s="51">
        <f t="shared" ref="EP253:HH253" si="165">IF(EP252=1,EP251,EP251/2)</f>
        <v>0</v>
      </c>
      <c r="EQ253" s="51"/>
      <c r="ER253" s="51">
        <f t="shared" si="165"/>
        <v>0</v>
      </c>
      <c r="ES253" s="51">
        <f t="shared" si="165"/>
        <v>0</v>
      </c>
      <c r="ET253" s="51">
        <f t="shared" si="165"/>
        <v>0</v>
      </c>
      <c r="EU253" s="51">
        <f t="shared" si="165"/>
        <v>0</v>
      </c>
      <c r="EV253" s="51">
        <f t="shared" si="165"/>
        <v>0</v>
      </c>
      <c r="EW253" s="51">
        <f t="shared" si="165"/>
        <v>0</v>
      </c>
      <c r="EX253" s="51">
        <f t="shared" si="165"/>
        <v>0</v>
      </c>
      <c r="EY253" s="51">
        <f t="shared" si="165"/>
        <v>0</v>
      </c>
      <c r="EZ253" s="51">
        <f t="shared" si="165"/>
        <v>0</v>
      </c>
      <c r="FA253" s="51">
        <f t="shared" si="165"/>
        <v>0</v>
      </c>
      <c r="FB253" s="51"/>
      <c r="FC253" s="51">
        <f t="shared" si="165"/>
        <v>0</v>
      </c>
      <c r="FD253" s="51">
        <f t="shared" si="165"/>
        <v>0</v>
      </c>
      <c r="FE253" s="51">
        <f t="shared" si="165"/>
        <v>0</v>
      </c>
      <c r="FF253" s="51">
        <f t="shared" si="165"/>
        <v>0</v>
      </c>
      <c r="FG253" s="51">
        <f t="shared" si="165"/>
        <v>0</v>
      </c>
      <c r="FH253" s="51">
        <f t="shared" si="165"/>
        <v>0</v>
      </c>
      <c r="FI253" s="51">
        <f t="shared" si="165"/>
        <v>0</v>
      </c>
      <c r="FJ253" s="51">
        <f t="shared" si="165"/>
        <v>0</v>
      </c>
      <c r="FK253" s="51">
        <f t="shared" si="165"/>
        <v>0</v>
      </c>
      <c r="FL253" s="51">
        <f t="shared" si="165"/>
        <v>0</v>
      </c>
      <c r="FM253" s="51"/>
      <c r="FN253" s="51">
        <f t="shared" si="165"/>
        <v>0</v>
      </c>
      <c r="FO253" s="51">
        <f t="shared" si="165"/>
        <v>0</v>
      </c>
      <c r="FP253" s="51">
        <f t="shared" si="165"/>
        <v>0</v>
      </c>
      <c r="FQ253" s="51">
        <f t="shared" si="165"/>
        <v>0</v>
      </c>
      <c r="FR253" s="51">
        <f t="shared" si="165"/>
        <v>0</v>
      </c>
      <c r="FS253" s="51">
        <f t="shared" si="165"/>
        <v>0</v>
      </c>
      <c r="FT253" s="51">
        <f t="shared" si="165"/>
        <v>0</v>
      </c>
      <c r="FU253" s="51">
        <f t="shared" si="165"/>
        <v>0</v>
      </c>
      <c r="FV253" s="51">
        <f t="shared" si="165"/>
        <v>0</v>
      </c>
      <c r="FW253" s="51">
        <f t="shared" si="165"/>
        <v>0</v>
      </c>
      <c r="FX253" s="51"/>
      <c r="FY253" s="51">
        <f t="shared" si="165"/>
        <v>0</v>
      </c>
      <c r="FZ253" s="51">
        <f t="shared" si="165"/>
        <v>0</v>
      </c>
      <c r="GA253" s="51">
        <f t="shared" si="165"/>
        <v>0</v>
      </c>
      <c r="GB253" s="51">
        <f t="shared" si="165"/>
        <v>0</v>
      </c>
      <c r="GC253" s="51">
        <f t="shared" si="165"/>
        <v>0</v>
      </c>
      <c r="GD253" s="51">
        <f t="shared" si="165"/>
        <v>0</v>
      </c>
      <c r="GE253" s="51">
        <f t="shared" si="165"/>
        <v>0</v>
      </c>
      <c r="GF253" s="51">
        <f t="shared" si="165"/>
        <v>0</v>
      </c>
      <c r="GG253" s="51">
        <f t="shared" si="165"/>
        <v>0</v>
      </c>
      <c r="GH253" s="51">
        <f t="shared" si="165"/>
        <v>0</v>
      </c>
      <c r="GI253" s="51"/>
      <c r="GJ253" s="51">
        <f t="shared" si="165"/>
        <v>0</v>
      </c>
      <c r="GK253" s="51">
        <f t="shared" si="165"/>
        <v>0</v>
      </c>
      <c r="GL253" s="51">
        <f t="shared" si="165"/>
        <v>0</v>
      </c>
      <c r="GM253" s="51">
        <f t="shared" si="165"/>
        <v>0</v>
      </c>
      <c r="GN253" s="51">
        <f t="shared" si="165"/>
        <v>0</v>
      </c>
      <c r="GO253" s="51">
        <f t="shared" si="165"/>
        <v>0</v>
      </c>
      <c r="GP253" s="51">
        <f t="shared" si="165"/>
        <v>0</v>
      </c>
      <c r="GQ253" s="51">
        <f t="shared" si="165"/>
        <v>0</v>
      </c>
      <c r="GR253" s="51">
        <f t="shared" si="165"/>
        <v>0</v>
      </c>
      <c r="GS253" s="51">
        <f t="shared" si="165"/>
        <v>0</v>
      </c>
      <c r="GT253" s="51"/>
      <c r="GU253" s="51">
        <f t="shared" si="165"/>
        <v>0</v>
      </c>
      <c r="GV253" s="51">
        <f t="shared" si="165"/>
        <v>0</v>
      </c>
      <c r="GW253" s="51">
        <f t="shared" si="165"/>
        <v>0</v>
      </c>
      <c r="GX253" s="51">
        <f t="shared" si="165"/>
        <v>0</v>
      </c>
      <c r="GY253" s="51">
        <f t="shared" si="165"/>
        <v>0</v>
      </c>
      <c r="GZ253" s="51">
        <f t="shared" si="165"/>
        <v>0</v>
      </c>
      <c r="HA253" s="51">
        <f t="shared" si="165"/>
        <v>0</v>
      </c>
      <c r="HB253" s="51">
        <f t="shared" si="165"/>
        <v>0</v>
      </c>
      <c r="HC253" s="51">
        <f t="shared" si="165"/>
        <v>0</v>
      </c>
      <c r="HD253" s="51">
        <f t="shared" si="165"/>
        <v>0</v>
      </c>
      <c r="HE253" s="51"/>
      <c r="HF253" s="51">
        <f t="shared" si="165"/>
        <v>0</v>
      </c>
      <c r="HG253" s="51">
        <f t="shared" si="165"/>
        <v>0</v>
      </c>
      <c r="HH253" s="51">
        <f t="shared" si="165"/>
        <v>0</v>
      </c>
      <c r="HI253" s="51">
        <f t="shared" ref="HI253:HO253" si="166">IF(HI252=1,HI251,HI251/2)</f>
        <v>0</v>
      </c>
      <c r="HJ253" s="51">
        <f t="shared" si="166"/>
        <v>0</v>
      </c>
      <c r="HK253" s="51">
        <f t="shared" si="166"/>
        <v>0</v>
      </c>
      <c r="HL253" s="51">
        <f t="shared" si="166"/>
        <v>0</v>
      </c>
      <c r="HM253" s="51">
        <f t="shared" si="166"/>
        <v>0</v>
      </c>
      <c r="HN253" s="51">
        <f t="shared" si="166"/>
        <v>0</v>
      </c>
      <c r="HO253" s="51">
        <f t="shared" si="166"/>
        <v>0</v>
      </c>
      <c r="HP253" s="53"/>
    </row>
    <row r="254" spans="2:224" s="54" customFormat="1" hidden="1" x14ac:dyDescent="0.2">
      <c r="B254" s="47"/>
      <c r="C254" s="89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9"/>
      <c r="O254" s="50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5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53"/>
      <c r="CY254" s="53"/>
      <c r="CZ254" s="53"/>
      <c r="DA254" s="53"/>
      <c r="DB254" s="53"/>
      <c r="DC254" s="53"/>
      <c r="DD254" s="53"/>
      <c r="DE254" s="53"/>
      <c r="DF254" s="53"/>
      <c r="DG254" s="53"/>
      <c r="DH254" s="53"/>
      <c r="DI254" s="53"/>
      <c r="DJ254" s="53"/>
      <c r="DK254" s="53"/>
      <c r="DL254" s="53"/>
      <c r="DM254" s="53"/>
      <c r="DN254" s="53"/>
      <c r="DO254" s="53"/>
      <c r="DP254" s="53"/>
      <c r="DQ254" s="53"/>
      <c r="DR254" s="53"/>
      <c r="DS254" s="53"/>
      <c r="DT254" s="53"/>
      <c r="DU254" s="53"/>
      <c r="DV254" s="53"/>
      <c r="DW254" s="53"/>
      <c r="DX254" s="53"/>
      <c r="DY254" s="53"/>
      <c r="DZ254" s="53"/>
      <c r="EA254" s="53"/>
      <c r="EB254" s="53"/>
      <c r="EC254" s="53"/>
      <c r="ED254" s="53"/>
      <c r="EE254" s="53"/>
      <c r="EF254" s="53"/>
      <c r="EG254" s="53"/>
      <c r="EH254" s="53"/>
      <c r="EI254" s="53"/>
      <c r="EJ254" s="53"/>
      <c r="EK254" s="53"/>
      <c r="EL254" s="53"/>
      <c r="EM254" s="53"/>
      <c r="EN254" s="53"/>
      <c r="EO254" s="53"/>
      <c r="EP254" s="53"/>
      <c r="EQ254" s="53"/>
      <c r="ER254" s="53"/>
      <c r="ES254" s="53"/>
      <c r="ET254" s="53"/>
      <c r="EU254" s="53"/>
      <c r="EV254" s="53"/>
      <c r="EW254" s="53"/>
      <c r="EX254" s="53"/>
      <c r="EY254" s="53"/>
      <c r="EZ254" s="53"/>
      <c r="FA254" s="53"/>
      <c r="FB254" s="53"/>
      <c r="FC254" s="53"/>
      <c r="FD254" s="53"/>
      <c r="FE254" s="53"/>
      <c r="FF254" s="53"/>
      <c r="FG254" s="53"/>
      <c r="FH254" s="53"/>
      <c r="FI254" s="53"/>
      <c r="FJ254" s="53"/>
      <c r="FK254" s="53"/>
      <c r="FL254" s="53"/>
      <c r="FM254" s="53"/>
      <c r="FN254" s="53"/>
      <c r="FO254" s="53"/>
      <c r="FP254" s="53"/>
      <c r="FQ254" s="53"/>
      <c r="FR254" s="53"/>
      <c r="FS254" s="53"/>
      <c r="FT254" s="53"/>
      <c r="FU254" s="53"/>
      <c r="FV254" s="53"/>
      <c r="FW254" s="53"/>
      <c r="FX254" s="53"/>
      <c r="FY254" s="53"/>
      <c r="FZ254" s="53"/>
      <c r="GA254" s="53"/>
      <c r="GB254" s="53"/>
      <c r="GC254" s="53"/>
      <c r="GD254" s="53"/>
      <c r="GE254" s="53"/>
      <c r="GF254" s="53"/>
      <c r="GG254" s="53"/>
      <c r="GH254" s="53"/>
      <c r="GI254" s="53"/>
      <c r="GJ254" s="53"/>
      <c r="GK254" s="53"/>
      <c r="GL254" s="53"/>
      <c r="GM254" s="53"/>
      <c r="GN254" s="53"/>
      <c r="GO254" s="53"/>
      <c r="GP254" s="53"/>
      <c r="GQ254" s="53"/>
      <c r="GR254" s="53"/>
      <c r="GS254" s="53"/>
      <c r="GT254" s="53"/>
      <c r="GU254" s="53"/>
      <c r="GV254" s="53"/>
      <c r="GW254" s="53"/>
      <c r="GX254" s="53"/>
      <c r="GY254" s="53"/>
      <c r="GZ254" s="53"/>
      <c r="HA254" s="53"/>
      <c r="HB254" s="53"/>
      <c r="HC254" s="53"/>
      <c r="HD254" s="53"/>
      <c r="HE254" s="53"/>
      <c r="HF254" s="53"/>
      <c r="HG254" s="53"/>
      <c r="HH254" s="53"/>
      <c r="HI254" s="53"/>
      <c r="HJ254" s="53"/>
      <c r="HK254" s="53"/>
      <c r="HL254" s="53"/>
      <c r="HM254" s="53"/>
      <c r="HN254" s="53"/>
      <c r="HO254" s="53"/>
      <c r="HP254" s="53"/>
    </row>
    <row r="255" spans="2:224" s="54" customFormat="1" hidden="1" x14ac:dyDescent="0.2">
      <c r="B255" s="47"/>
      <c r="C255" s="89" t="s">
        <v>19</v>
      </c>
      <c r="D255" s="48">
        <f>IF(D252=1,D253,0)</f>
        <v>0</v>
      </c>
      <c r="E255" s="48">
        <f t="shared" ref="E255:BW255" si="167">IF(E252=1,E253,0)</f>
        <v>0</v>
      </c>
      <c r="F255" s="48">
        <f t="shared" si="167"/>
        <v>0</v>
      </c>
      <c r="G255" s="48">
        <f t="shared" si="167"/>
        <v>0</v>
      </c>
      <c r="H255" s="48">
        <f t="shared" si="167"/>
        <v>0</v>
      </c>
      <c r="I255" s="48">
        <f t="shared" si="167"/>
        <v>0</v>
      </c>
      <c r="J255" s="48">
        <f t="shared" si="167"/>
        <v>0</v>
      </c>
      <c r="K255" s="48">
        <f t="shared" si="167"/>
        <v>0</v>
      </c>
      <c r="L255" s="48">
        <f t="shared" si="167"/>
        <v>0</v>
      </c>
      <c r="M255" s="48">
        <f t="shared" si="167"/>
        <v>0</v>
      </c>
      <c r="N255" s="49"/>
      <c r="O255" s="50"/>
      <c r="P255" s="51">
        <f t="shared" si="167"/>
        <v>0</v>
      </c>
      <c r="Q255" s="51">
        <f t="shared" si="167"/>
        <v>0</v>
      </c>
      <c r="R255" s="51">
        <f t="shared" si="167"/>
        <v>0</v>
      </c>
      <c r="S255" s="51">
        <f t="shared" si="167"/>
        <v>0</v>
      </c>
      <c r="T255" s="51">
        <f t="shared" si="167"/>
        <v>0</v>
      </c>
      <c r="U255" s="51">
        <f t="shared" si="167"/>
        <v>0</v>
      </c>
      <c r="V255" s="51">
        <f t="shared" si="167"/>
        <v>0</v>
      </c>
      <c r="W255" s="51">
        <f t="shared" si="167"/>
        <v>0</v>
      </c>
      <c r="X255" s="51">
        <f t="shared" si="167"/>
        <v>0</v>
      </c>
      <c r="Y255" s="51">
        <f t="shared" si="167"/>
        <v>0</v>
      </c>
      <c r="Z255" s="51"/>
      <c r="AA255" s="51">
        <f t="shared" si="167"/>
        <v>0</v>
      </c>
      <c r="AB255" s="51">
        <f t="shared" si="167"/>
        <v>0</v>
      </c>
      <c r="AC255" s="51">
        <f t="shared" si="167"/>
        <v>0</v>
      </c>
      <c r="AD255" s="51">
        <f t="shared" si="167"/>
        <v>0</v>
      </c>
      <c r="AE255" s="51">
        <f t="shared" si="167"/>
        <v>0</v>
      </c>
      <c r="AF255" s="52">
        <f t="shared" si="167"/>
        <v>0</v>
      </c>
      <c r="AG255" s="51">
        <f t="shared" si="167"/>
        <v>0</v>
      </c>
      <c r="AH255" s="51">
        <f t="shared" si="167"/>
        <v>0</v>
      </c>
      <c r="AI255" s="51">
        <f t="shared" si="167"/>
        <v>0</v>
      </c>
      <c r="AJ255" s="51">
        <f t="shared" si="167"/>
        <v>0</v>
      </c>
      <c r="AK255" s="51"/>
      <c r="AL255" s="51">
        <f t="shared" si="167"/>
        <v>0</v>
      </c>
      <c r="AM255" s="51">
        <f t="shared" si="167"/>
        <v>0</v>
      </c>
      <c r="AN255" s="51">
        <f t="shared" si="167"/>
        <v>0</v>
      </c>
      <c r="AO255" s="51">
        <f t="shared" si="167"/>
        <v>0</v>
      </c>
      <c r="AP255" s="51">
        <f t="shared" si="167"/>
        <v>0</v>
      </c>
      <c r="AQ255" s="51">
        <f t="shared" si="167"/>
        <v>0</v>
      </c>
      <c r="AR255" s="51">
        <f t="shared" si="167"/>
        <v>0</v>
      </c>
      <c r="AS255" s="51">
        <f t="shared" si="167"/>
        <v>0</v>
      </c>
      <c r="AT255" s="51">
        <f t="shared" si="167"/>
        <v>0</v>
      </c>
      <c r="AU255" s="51">
        <f t="shared" si="167"/>
        <v>0</v>
      </c>
      <c r="AV255" s="51"/>
      <c r="AW255" s="51">
        <f t="shared" si="167"/>
        <v>0</v>
      </c>
      <c r="AX255" s="51">
        <f t="shared" si="167"/>
        <v>0</v>
      </c>
      <c r="AY255" s="51">
        <f t="shared" si="167"/>
        <v>0</v>
      </c>
      <c r="AZ255" s="51">
        <f t="shared" si="167"/>
        <v>0</v>
      </c>
      <c r="BA255" s="51">
        <f t="shared" si="167"/>
        <v>0</v>
      </c>
      <c r="BB255" s="51">
        <f t="shared" si="167"/>
        <v>0</v>
      </c>
      <c r="BC255" s="51">
        <f t="shared" si="167"/>
        <v>0</v>
      </c>
      <c r="BD255" s="51">
        <f t="shared" si="167"/>
        <v>0</v>
      </c>
      <c r="BE255" s="51">
        <f t="shared" si="167"/>
        <v>0</v>
      </c>
      <c r="BF255" s="51">
        <f t="shared" si="167"/>
        <v>0</v>
      </c>
      <c r="BG255" s="51"/>
      <c r="BH255" s="51">
        <f t="shared" si="167"/>
        <v>0</v>
      </c>
      <c r="BI255" s="51">
        <f t="shared" si="167"/>
        <v>0</v>
      </c>
      <c r="BJ255" s="51">
        <f t="shared" si="167"/>
        <v>0</v>
      </c>
      <c r="BK255" s="51">
        <f t="shared" si="167"/>
        <v>0</v>
      </c>
      <c r="BL255" s="51">
        <f t="shared" si="167"/>
        <v>0</v>
      </c>
      <c r="BM255" s="51">
        <f t="shared" si="167"/>
        <v>0</v>
      </c>
      <c r="BN255" s="51">
        <f t="shared" si="167"/>
        <v>0</v>
      </c>
      <c r="BO255" s="51">
        <f t="shared" si="167"/>
        <v>0</v>
      </c>
      <c r="BP255" s="51">
        <f t="shared" si="167"/>
        <v>0</v>
      </c>
      <c r="BQ255" s="51">
        <f t="shared" si="167"/>
        <v>0</v>
      </c>
      <c r="BR255" s="51"/>
      <c r="BS255" s="51">
        <f t="shared" si="167"/>
        <v>0</v>
      </c>
      <c r="BT255" s="51">
        <f t="shared" si="167"/>
        <v>0</v>
      </c>
      <c r="BU255" s="51">
        <f t="shared" si="167"/>
        <v>0</v>
      </c>
      <c r="BV255" s="51">
        <f t="shared" si="167"/>
        <v>0</v>
      </c>
      <c r="BW255" s="51">
        <f t="shared" si="167"/>
        <v>0</v>
      </c>
      <c r="BX255" s="51">
        <f t="shared" ref="BX255:EO255" si="168">IF(BX252=1,BX253,0)</f>
        <v>0</v>
      </c>
      <c r="BY255" s="51">
        <f t="shared" si="168"/>
        <v>0</v>
      </c>
      <c r="BZ255" s="51">
        <f t="shared" si="168"/>
        <v>0</v>
      </c>
      <c r="CA255" s="51">
        <f t="shared" si="168"/>
        <v>0</v>
      </c>
      <c r="CB255" s="51">
        <f t="shared" si="168"/>
        <v>0</v>
      </c>
      <c r="CC255" s="51"/>
      <c r="CD255" s="51">
        <f t="shared" si="168"/>
        <v>0</v>
      </c>
      <c r="CE255" s="51">
        <f t="shared" si="168"/>
        <v>0</v>
      </c>
      <c r="CF255" s="51">
        <f t="shared" si="168"/>
        <v>0</v>
      </c>
      <c r="CG255" s="51">
        <f t="shared" si="168"/>
        <v>0</v>
      </c>
      <c r="CH255" s="51">
        <f t="shared" si="168"/>
        <v>0</v>
      </c>
      <c r="CI255" s="51">
        <f t="shared" si="168"/>
        <v>0</v>
      </c>
      <c r="CJ255" s="51">
        <f t="shared" si="168"/>
        <v>0</v>
      </c>
      <c r="CK255" s="51">
        <f t="shared" si="168"/>
        <v>0</v>
      </c>
      <c r="CL255" s="51">
        <f t="shared" si="168"/>
        <v>0</v>
      </c>
      <c r="CM255" s="51">
        <f t="shared" si="168"/>
        <v>0</v>
      </c>
      <c r="CN255" s="51"/>
      <c r="CO255" s="51">
        <f t="shared" si="168"/>
        <v>0</v>
      </c>
      <c r="CP255" s="51">
        <f t="shared" si="168"/>
        <v>0</v>
      </c>
      <c r="CQ255" s="51">
        <f t="shared" si="168"/>
        <v>0</v>
      </c>
      <c r="CR255" s="51">
        <f t="shared" si="168"/>
        <v>0</v>
      </c>
      <c r="CS255" s="51">
        <f t="shared" si="168"/>
        <v>0</v>
      </c>
      <c r="CT255" s="51">
        <f t="shared" si="168"/>
        <v>0</v>
      </c>
      <c r="CU255" s="51">
        <f t="shared" si="168"/>
        <v>0</v>
      </c>
      <c r="CV255" s="51">
        <f t="shared" si="168"/>
        <v>0</v>
      </c>
      <c r="CW255" s="51">
        <f t="shared" si="168"/>
        <v>0</v>
      </c>
      <c r="CX255" s="51">
        <f t="shared" si="168"/>
        <v>0</v>
      </c>
      <c r="CY255" s="51"/>
      <c r="CZ255" s="51">
        <f t="shared" si="168"/>
        <v>0</v>
      </c>
      <c r="DA255" s="51">
        <f t="shared" si="168"/>
        <v>0</v>
      </c>
      <c r="DB255" s="51">
        <f t="shared" si="168"/>
        <v>0</v>
      </c>
      <c r="DC255" s="51">
        <f t="shared" si="168"/>
        <v>0</v>
      </c>
      <c r="DD255" s="51">
        <f t="shared" si="168"/>
        <v>0</v>
      </c>
      <c r="DE255" s="51">
        <f t="shared" si="168"/>
        <v>0</v>
      </c>
      <c r="DF255" s="51">
        <f t="shared" si="168"/>
        <v>0</v>
      </c>
      <c r="DG255" s="51">
        <f t="shared" si="168"/>
        <v>0</v>
      </c>
      <c r="DH255" s="51">
        <f t="shared" si="168"/>
        <v>0</v>
      </c>
      <c r="DI255" s="51">
        <f t="shared" si="168"/>
        <v>0</v>
      </c>
      <c r="DJ255" s="51"/>
      <c r="DK255" s="51">
        <f t="shared" si="168"/>
        <v>0</v>
      </c>
      <c r="DL255" s="51">
        <f t="shared" si="168"/>
        <v>0</v>
      </c>
      <c r="DM255" s="51">
        <f t="shared" si="168"/>
        <v>0</v>
      </c>
      <c r="DN255" s="51">
        <f t="shared" si="168"/>
        <v>0</v>
      </c>
      <c r="DO255" s="51">
        <f t="shared" si="168"/>
        <v>0</v>
      </c>
      <c r="DP255" s="51">
        <f t="shared" si="168"/>
        <v>0</v>
      </c>
      <c r="DQ255" s="51">
        <f t="shared" si="168"/>
        <v>0</v>
      </c>
      <c r="DR255" s="51">
        <f t="shared" si="168"/>
        <v>0</v>
      </c>
      <c r="DS255" s="51">
        <f t="shared" si="168"/>
        <v>0</v>
      </c>
      <c r="DT255" s="51">
        <f t="shared" si="168"/>
        <v>0</v>
      </c>
      <c r="DU255" s="51"/>
      <c r="DV255" s="51">
        <f t="shared" si="168"/>
        <v>0</v>
      </c>
      <c r="DW255" s="51">
        <f t="shared" si="168"/>
        <v>0</v>
      </c>
      <c r="DX255" s="51">
        <f t="shared" si="168"/>
        <v>0</v>
      </c>
      <c r="DY255" s="51">
        <f t="shared" si="168"/>
        <v>0</v>
      </c>
      <c r="DZ255" s="51">
        <f t="shared" si="168"/>
        <v>0</v>
      </c>
      <c r="EA255" s="51">
        <f t="shared" si="168"/>
        <v>0</v>
      </c>
      <c r="EB255" s="51">
        <f t="shared" si="168"/>
        <v>0</v>
      </c>
      <c r="EC255" s="51">
        <f t="shared" si="168"/>
        <v>0</v>
      </c>
      <c r="ED255" s="51">
        <f t="shared" si="168"/>
        <v>0</v>
      </c>
      <c r="EE255" s="51">
        <f t="shared" si="168"/>
        <v>0</v>
      </c>
      <c r="EF255" s="51"/>
      <c r="EG255" s="51">
        <f t="shared" si="168"/>
        <v>0</v>
      </c>
      <c r="EH255" s="51">
        <f t="shared" si="168"/>
        <v>0</v>
      </c>
      <c r="EI255" s="51">
        <f t="shared" si="168"/>
        <v>0</v>
      </c>
      <c r="EJ255" s="51">
        <f t="shared" si="168"/>
        <v>0</v>
      </c>
      <c r="EK255" s="51">
        <f t="shared" si="168"/>
        <v>0</v>
      </c>
      <c r="EL255" s="51">
        <f t="shared" si="168"/>
        <v>0</v>
      </c>
      <c r="EM255" s="51">
        <f t="shared" si="168"/>
        <v>0</v>
      </c>
      <c r="EN255" s="51">
        <f t="shared" si="168"/>
        <v>0</v>
      </c>
      <c r="EO255" s="51">
        <f t="shared" si="168"/>
        <v>0</v>
      </c>
      <c r="EP255" s="51">
        <f t="shared" ref="EP255:HH255" si="169">IF(EP252=1,EP253,0)</f>
        <v>0</v>
      </c>
      <c r="EQ255" s="51"/>
      <c r="ER255" s="51">
        <f t="shared" si="169"/>
        <v>0</v>
      </c>
      <c r="ES255" s="51">
        <f t="shared" si="169"/>
        <v>0</v>
      </c>
      <c r="ET255" s="51">
        <f t="shared" si="169"/>
        <v>0</v>
      </c>
      <c r="EU255" s="51">
        <f t="shared" si="169"/>
        <v>0</v>
      </c>
      <c r="EV255" s="51">
        <f t="shared" si="169"/>
        <v>0</v>
      </c>
      <c r="EW255" s="51">
        <f t="shared" si="169"/>
        <v>0</v>
      </c>
      <c r="EX255" s="51">
        <f t="shared" si="169"/>
        <v>0</v>
      </c>
      <c r="EY255" s="51">
        <f t="shared" si="169"/>
        <v>0</v>
      </c>
      <c r="EZ255" s="51">
        <f t="shared" si="169"/>
        <v>0</v>
      </c>
      <c r="FA255" s="51">
        <f t="shared" si="169"/>
        <v>0</v>
      </c>
      <c r="FB255" s="51"/>
      <c r="FC255" s="51">
        <f t="shared" si="169"/>
        <v>0</v>
      </c>
      <c r="FD255" s="51">
        <f t="shared" si="169"/>
        <v>0</v>
      </c>
      <c r="FE255" s="51">
        <f t="shared" si="169"/>
        <v>0</v>
      </c>
      <c r="FF255" s="51">
        <f t="shared" si="169"/>
        <v>0</v>
      </c>
      <c r="FG255" s="51">
        <f t="shared" si="169"/>
        <v>0</v>
      </c>
      <c r="FH255" s="51">
        <f t="shared" si="169"/>
        <v>0</v>
      </c>
      <c r="FI255" s="51">
        <f t="shared" si="169"/>
        <v>0</v>
      </c>
      <c r="FJ255" s="51">
        <f t="shared" si="169"/>
        <v>0</v>
      </c>
      <c r="FK255" s="51">
        <f t="shared" si="169"/>
        <v>0</v>
      </c>
      <c r="FL255" s="51">
        <f t="shared" si="169"/>
        <v>0</v>
      </c>
      <c r="FM255" s="51"/>
      <c r="FN255" s="51">
        <f t="shared" si="169"/>
        <v>0</v>
      </c>
      <c r="FO255" s="51">
        <f t="shared" si="169"/>
        <v>0</v>
      </c>
      <c r="FP255" s="51">
        <f t="shared" si="169"/>
        <v>0</v>
      </c>
      <c r="FQ255" s="51">
        <f t="shared" si="169"/>
        <v>0</v>
      </c>
      <c r="FR255" s="51">
        <f t="shared" si="169"/>
        <v>0</v>
      </c>
      <c r="FS255" s="51">
        <f t="shared" si="169"/>
        <v>0</v>
      </c>
      <c r="FT255" s="51">
        <f t="shared" si="169"/>
        <v>0</v>
      </c>
      <c r="FU255" s="51">
        <f t="shared" si="169"/>
        <v>0</v>
      </c>
      <c r="FV255" s="51">
        <f t="shared" si="169"/>
        <v>0</v>
      </c>
      <c r="FW255" s="51">
        <f t="shared" si="169"/>
        <v>0</v>
      </c>
      <c r="FX255" s="51"/>
      <c r="FY255" s="51">
        <f t="shared" si="169"/>
        <v>0</v>
      </c>
      <c r="FZ255" s="51">
        <f t="shared" si="169"/>
        <v>0</v>
      </c>
      <c r="GA255" s="51">
        <f t="shared" si="169"/>
        <v>0</v>
      </c>
      <c r="GB255" s="51">
        <f t="shared" si="169"/>
        <v>0</v>
      </c>
      <c r="GC255" s="51">
        <f t="shared" si="169"/>
        <v>0</v>
      </c>
      <c r="GD255" s="51">
        <f t="shared" si="169"/>
        <v>0</v>
      </c>
      <c r="GE255" s="51">
        <f t="shared" si="169"/>
        <v>0</v>
      </c>
      <c r="GF255" s="51">
        <f t="shared" si="169"/>
        <v>0</v>
      </c>
      <c r="GG255" s="51">
        <f t="shared" si="169"/>
        <v>0</v>
      </c>
      <c r="GH255" s="51">
        <f t="shared" si="169"/>
        <v>0</v>
      </c>
      <c r="GI255" s="51"/>
      <c r="GJ255" s="51">
        <f t="shared" si="169"/>
        <v>0</v>
      </c>
      <c r="GK255" s="51">
        <f t="shared" si="169"/>
        <v>0</v>
      </c>
      <c r="GL255" s="51">
        <f t="shared" si="169"/>
        <v>0</v>
      </c>
      <c r="GM255" s="51">
        <f t="shared" si="169"/>
        <v>0</v>
      </c>
      <c r="GN255" s="51">
        <f t="shared" si="169"/>
        <v>0</v>
      </c>
      <c r="GO255" s="51">
        <f t="shared" si="169"/>
        <v>0</v>
      </c>
      <c r="GP255" s="51">
        <f t="shared" si="169"/>
        <v>0</v>
      </c>
      <c r="GQ255" s="51">
        <f t="shared" si="169"/>
        <v>0</v>
      </c>
      <c r="GR255" s="51">
        <f t="shared" si="169"/>
        <v>0</v>
      </c>
      <c r="GS255" s="51">
        <f t="shared" si="169"/>
        <v>0</v>
      </c>
      <c r="GT255" s="51"/>
      <c r="GU255" s="51">
        <f t="shared" si="169"/>
        <v>0</v>
      </c>
      <c r="GV255" s="51">
        <f t="shared" si="169"/>
        <v>0</v>
      </c>
      <c r="GW255" s="51">
        <f t="shared" si="169"/>
        <v>0</v>
      </c>
      <c r="GX255" s="51">
        <f t="shared" si="169"/>
        <v>0</v>
      </c>
      <c r="GY255" s="51">
        <f t="shared" si="169"/>
        <v>0</v>
      </c>
      <c r="GZ255" s="51">
        <f t="shared" si="169"/>
        <v>0</v>
      </c>
      <c r="HA255" s="51">
        <f t="shared" si="169"/>
        <v>0</v>
      </c>
      <c r="HB255" s="51">
        <f t="shared" si="169"/>
        <v>0</v>
      </c>
      <c r="HC255" s="51">
        <f t="shared" si="169"/>
        <v>0</v>
      </c>
      <c r="HD255" s="51">
        <f t="shared" si="169"/>
        <v>0</v>
      </c>
      <c r="HE255" s="51"/>
      <c r="HF255" s="51">
        <f t="shared" si="169"/>
        <v>0</v>
      </c>
      <c r="HG255" s="51">
        <f t="shared" si="169"/>
        <v>0</v>
      </c>
      <c r="HH255" s="51">
        <f t="shared" si="169"/>
        <v>0</v>
      </c>
      <c r="HI255" s="51">
        <f t="shared" ref="HI255:HO255" si="170">IF(HI252=1,HI253,0)</f>
        <v>0</v>
      </c>
      <c r="HJ255" s="51">
        <f t="shared" si="170"/>
        <v>0</v>
      </c>
      <c r="HK255" s="51">
        <f t="shared" si="170"/>
        <v>0</v>
      </c>
      <c r="HL255" s="51">
        <f t="shared" si="170"/>
        <v>0</v>
      </c>
      <c r="HM255" s="51">
        <f t="shared" si="170"/>
        <v>0</v>
      </c>
      <c r="HN255" s="51">
        <f t="shared" si="170"/>
        <v>0</v>
      </c>
      <c r="HO255" s="51">
        <f t="shared" si="170"/>
        <v>0</v>
      </c>
      <c r="HP255" s="53"/>
    </row>
    <row r="256" spans="2:224" s="54" customFormat="1" hidden="1" x14ac:dyDescent="0.2">
      <c r="B256" s="47"/>
      <c r="C256" s="89" t="s">
        <v>22</v>
      </c>
      <c r="D256" s="48">
        <f>IF(D252=1,D253,"")</f>
        <v>0</v>
      </c>
      <c r="E256" s="48">
        <f t="shared" ref="E256:BW256" si="171">IF(E252=1,E253,"")</f>
        <v>0</v>
      </c>
      <c r="F256" s="48">
        <f t="shared" si="171"/>
        <v>0</v>
      </c>
      <c r="G256" s="48">
        <f t="shared" si="171"/>
        <v>0</v>
      </c>
      <c r="H256" s="48">
        <f t="shared" si="171"/>
        <v>0</v>
      </c>
      <c r="I256" s="48">
        <f t="shared" si="171"/>
        <v>0</v>
      </c>
      <c r="J256" s="48">
        <f t="shared" si="171"/>
        <v>0</v>
      </c>
      <c r="K256" s="48">
        <f t="shared" si="171"/>
        <v>0</v>
      </c>
      <c r="L256" s="48">
        <f t="shared" si="171"/>
        <v>0</v>
      </c>
      <c r="M256" s="48">
        <f t="shared" si="171"/>
        <v>0</v>
      </c>
      <c r="N256" s="49"/>
      <c r="O256" s="50"/>
      <c r="P256" s="51">
        <f t="shared" si="171"/>
        <v>0</v>
      </c>
      <c r="Q256" s="51">
        <f t="shared" si="171"/>
        <v>0</v>
      </c>
      <c r="R256" s="51">
        <f t="shared" si="171"/>
        <v>0</v>
      </c>
      <c r="S256" s="51">
        <f t="shared" si="171"/>
        <v>0</v>
      </c>
      <c r="T256" s="51">
        <f t="shared" si="171"/>
        <v>0</v>
      </c>
      <c r="U256" s="51">
        <f t="shared" si="171"/>
        <v>0</v>
      </c>
      <c r="V256" s="51">
        <f t="shared" si="171"/>
        <v>0</v>
      </c>
      <c r="W256" s="51">
        <f t="shared" si="171"/>
        <v>0</v>
      </c>
      <c r="X256" s="51">
        <f t="shared" si="171"/>
        <v>0</v>
      </c>
      <c r="Y256" s="51">
        <f t="shared" si="171"/>
        <v>0</v>
      </c>
      <c r="Z256" s="51"/>
      <c r="AA256" s="51">
        <f t="shared" si="171"/>
        <v>0</v>
      </c>
      <c r="AB256" s="51">
        <f t="shared" si="171"/>
        <v>0</v>
      </c>
      <c r="AC256" s="51">
        <f t="shared" si="171"/>
        <v>0</v>
      </c>
      <c r="AD256" s="51">
        <f t="shared" si="171"/>
        <v>0</v>
      </c>
      <c r="AE256" s="51">
        <f t="shared" si="171"/>
        <v>0</v>
      </c>
      <c r="AF256" s="52">
        <f t="shared" si="171"/>
        <v>0</v>
      </c>
      <c r="AG256" s="51">
        <f t="shared" si="171"/>
        <v>0</v>
      </c>
      <c r="AH256" s="51">
        <f t="shared" si="171"/>
        <v>0</v>
      </c>
      <c r="AI256" s="51">
        <f t="shared" si="171"/>
        <v>0</v>
      </c>
      <c r="AJ256" s="51">
        <f t="shared" si="171"/>
        <v>0</v>
      </c>
      <c r="AK256" s="51"/>
      <c r="AL256" s="51">
        <f t="shared" si="171"/>
        <v>0</v>
      </c>
      <c r="AM256" s="51">
        <f t="shared" si="171"/>
        <v>0</v>
      </c>
      <c r="AN256" s="51">
        <f t="shared" si="171"/>
        <v>0</v>
      </c>
      <c r="AO256" s="51">
        <f t="shared" si="171"/>
        <v>0</v>
      </c>
      <c r="AP256" s="51">
        <f t="shared" si="171"/>
        <v>0</v>
      </c>
      <c r="AQ256" s="51">
        <f t="shared" si="171"/>
        <v>0</v>
      </c>
      <c r="AR256" s="51">
        <f t="shared" si="171"/>
        <v>0</v>
      </c>
      <c r="AS256" s="51">
        <f t="shared" si="171"/>
        <v>0</v>
      </c>
      <c r="AT256" s="51">
        <f t="shared" si="171"/>
        <v>0</v>
      </c>
      <c r="AU256" s="51">
        <f t="shared" si="171"/>
        <v>0</v>
      </c>
      <c r="AV256" s="51"/>
      <c r="AW256" s="51">
        <f t="shared" si="171"/>
        <v>0</v>
      </c>
      <c r="AX256" s="51">
        <f t="shared" si="171"/>
        <v>0</v>
      </c>
      <c r="AY256" s="51">
        <f t="shared" si="171"/>
        <v>0</v>
      </c>
      <c r="AZ256" s="51">
        <f t="shared" si="171"/>
        <v>0</v>
      </c>
      <c r="BA256" s="51">
        <f t="shared" si="171"/>
        <v>0</v>
      </c>
      <c r="BB256" s="51">
        <f t="shared" si="171"/>
        <v>0</v>
      </c>
      <c r="BC256" s="51">
        <f t="shared" si="171"/>
        <v>0</v>
      </c>
      <c r="BD256" s="51">
        <f t="shared" si="171"/>
        <v>0</v>
      </c>
      <c r="BE256" s="51">
        <f t="shared" si="171"/>
        <v>0</v>
      </c>
      <c r="BF256" s="51">
        <f t="shared" si="171"/>
        <v>0</v>
      </c>
      <c r="BG256" s="51"/>
      <c r="BH256" s="51">
        <f t="shared" si="171"/>
        <v>0</v>
      </c>
      <c r="BI256" s="51">
        <f t="shared" si="171"/>
        <v>0</v>
      </c>
      <c r="BJ256" s="51">
        <f t="shared" si="171"/>
        <v>0</v>
      </c>
      <c r="BK256" s="51">
        <f t="shared" si="171"/>
        <v>0</v>
      </c>
      <c r="BL256" s="51">
        <f t="shared" si="171"/>
        <v>0</v>
      </c>
      <c r="BM256" s="51">
        <f t="shared" si="171"/>
        <v>0</v>
      </c>
      <c r="BN256" s="51">
        <f t="shared" si="171"/>
        <v>0</v>
      </c>
      <c r="BO256" s="51">
        <f t="shared" si="171"/>
        <v>0</v>
      </c>
      <c r="BP256" s="51">
        <f t="shared" si="171"/>
        <v>0</v>
      </c>
      <c r="BQ256" s="51">
        <f t="shared" si="171"/>
        <v>0</v>
      </c>
      <c r="BR256" s="51"/>
      <c r="BS256" s="51">
        <f t="shared" si="171"/>
        <v>0</v>
      </c>
      <c r="BT256" s="51">
        <f t="shared" si="171"/>
        <v>0</v>
      </c>
      <c r="BU256" s="51">
        <f t="shared" si="171"/>
        <v>0</v>
      </c>
      <c r="BV256" s="51">
        <f t="shared" si="171"/>
        <v>0</v>
      </c>
      <c r="BW256" s="51">
        <f t="shared" si="171"/>
        <v>0</v>
      </c>
      <c r="BX256" s="51">
        <f t="shared" ref="BX256:EO256" si="172">IF(BX252=1,BX253,"")</f>
        <v>0</v>
      </c>
      <c r="BY256" s="51">
        <f t="shared" si="172"/>
        <v>0</v>
      </c>
      <c r="BZ256" s="51">
        <f t="shared" si="172"/>
        <v>0</v>
      </c>
      <c r="CA256" s="51">
        <f t="shared" si="172"/>
        <v>0</v>
      </c>
      <c r="CB256" s="51">
        <f t="shared" si="172"/>
        <v>0</v>
      </c>
      <c r="CC256" s="51"/>
      <c r="CD256" s="51">
        <f t="shared" si="172"/>
        <v>0</v>
      </c>
      <c r="CE256" s="51">
        <f t="shared" si="172"/>
        <v>0</v>
      </c>
      <c r="CF256" s="51">
        <f t="shared" si="172"/>
        <v>0</v>
      </c>
      <c r="CG256" s="51">
        <f t="shared" si="172"/>
        <v>0</v>
      </c>
      <c r="CH256" s="51">
        <f t="shared" si="172"/>
        <v>0</v>
      </c>
      <c r="CI256" s="51">
        <f t="shared" si="172"/>
        <v>0</v>
      </c>
      <c r="CJ256" s="51">
        <f t="shared" si="172"/>
        <v>0</v>
      </c>
      <c r="CK256" s="51">
        <f t="shared" si="172"/>
        <v>0</v>
      </c>
      <c r="CL256" s="51">
        <f t="shared" si="172"/>
        <v>0</v>
      </c>
      <c r="CM256" s="51">
        <f t="shared" si="172"/>
        <v>0</v>
      </c>
      <c r="CN256" s="51"/>
      <c r="CO256" s="51">
        <f t="shared" si="172"/>
        <v>0</v>
      </c>
      <c r="CP256" s="51">
        <f t="shared" si="172"/>
        <v>0</v>
      </c>
      <c r="CQ256" s="51">
        <f t="shared" si="172"/>
        <v>0</v>
      </c>
      <c r="CR256" s="51">
        <f t="shared" si="172"/>
        <v>0</v>
      </c>
      <c r="CS256" s="51">
        <f t="shared" si="172"/>
        <v>0</v>
      </c>
      <c r="CT256" s="51">
        <f t="shared" si="172"/>
        <v>0</v>
      </c>
      <c r="CU256" s="51">
        <f t="shared" si="172"/>
        <v>0</v>
      </c>
      <c r="CV256" s="51">
        <f t="shared" si="172"/>
        <v>0</v>
      </c>
      <c r="CW256" s="51">
        <f t="shared" si="172"/>
        <v>0</v>
      </c>
      <c r="CX256" s="51">
        <f t="shared" si="172"/>
        <v>0</v>
      </c>
      <c r="CY256" s="51"/>
      <c r="CZ256" s="51">
        <f t="shared" si="172"/>
        <v>0</v>
      </c>
      <c r="DA256" s="51">
        <f t="shared" si="172"/>
        <v>0</v>
      </c>
      <c r="DB256" s="51">
        <f t="shared" si="172"/>
        <v>0</v>
      </c>
      <c r="DC256" s="51">
        <f t="shared" si="172"/>
        <v>0</v>
      </c>
      <c r="DD256" s="51">
        <f t="shared" si="172"/>
        <v>0</v>
      </c>
      <c r="DE256" s="51">
        <f t="shared" si="172"/>
        <v>0</v>
      </c>
      <c r="DF256" s="51">
        <f t="shared" si="172"/>
        <v>0</v>
      </c>
      <c r="DG256" s="51">
        <f t="shared" si="172"/>
        <v>0</v>
      </c>
      <c r="DH256" s="51">
        <f t="shared" si="172"/>
        <v>0</v>
      </c>
      <c r="DI256" s="51">
        <f t="shared" si="172"/>
        <v>0</v>
      </c>
      <c r="DJ256" s="51"/>
      <c r="DK256" s="51">
        <f t="shared" si="172"/>
        <v>0</v>
      </c>
      <c r="DL256" s="51">
        <f t="shared" si="172"/>
        <v>0</v>
      </c>
      <c r="DM256" s="51">
        <f t="shared" si="172"/>
        <v>0</v>
      </c>
      <c r="DN256" s="51">
        <f t="shared" si="172"/>
        <v>0</v>
      </c>
      <c r="DO256" s="51">
        <f t="shared" si="172"/>
        <v>0</v>
      </c>
      <c r="DP256" s="51">
        <f t="shared" si="172"/>
        <v>0</v>
      </c>
      <c r="DQ256" s="51">
        <f t="shared" si="172"/>
        <v>0</v>
      </c>
      <c r="DR256" s="51">
        <f t="shared" si="172"/>
        <v>0</v>
      </c>
      <c r="DS256" s="51">
        <f t="shared" si="172"/>
        <v>0</v>
      </c>
      <c r="DT256" s="51">
        <f t="shared" si="172"/>
        <v>0</v>
      </c>
      <c r="DU256" s="51"/>
      <c r="DV256" s="51">
        <f t="shared" si="172"/>
        <v>0</v>
      </c>
      <c r="DW256" s="51">
        <f t="shared" si="172"/>
        <v>0</v>
      </c>
      <c r="DX256" s="51">
        <f t="shared" si="172"/>
        <v>0</v>
      </c>
      <c r="DY256" s="51">
        <f t="shared" si="172"/>
        <v>0</v>
      </c>
      <c r="DZ256" s="51">
        <f t="shared" si="172"/>
        <v>0</v>
      </c>
      <c r="EA256" s="51">
        <f t="shared" si="172"/>
        <v>0</v>
      </c>
      <c r="EB256" s="51">
        <f t="shared" si="172"/>
        <v>0</v>
      </c>
      <c r="EC256" s="51">
        <f t="shared" si="172"/>
        <v>0</v>
      </c>
      <c r="ED256" s="51">
        <f t="shared" si="172"/>
        <v>0</v>
      </c>
      <c r="EE256" s="51">
        <f t="shared" si="172"/>
        <v>0</v>
      </c>
      <c r="EF256" s="51"/>
      <c r="EG256" s="51">
        <f t="shared" si="172"/>
        <v>0</v>
      </c>
      <c r="EH256" s="51">
        <f t="shared" si="172"/>
        <v>0</v>
      </c>
      <c r="EI256" s="51">
        <f t="shared" si="172"/>
        <v>0</v>
      </c>
      <c r="EJ256" s="51">
        <f t="shared" si="172"/>
        <v>0</v>
      </c>
      <c r="EK256" s="51">
        <f t="shared" si="172"/>
        <v>0</v>
      </c>
      <c r="EL256" s="51">
        <f t="shared" si="172"/>
        <v>0</v>
      </c>
      <c r="EM256" s="51">
        <f t="shared" si="172"/>
        <v>0</v>
      </c>
      <c r="EN256" s="51">
        <f t="shared" si="172"/>
        <v>0</v>
      </c>
      <c r="EO256" s="51">
        <f t="shared" si="172"/>
        <v>0</v>
      </c>
      <c r="EP256" s="51">
        <f t="shared" ref="EP256:HH256" si="173">IF(EP252=1,EP253,"")</f>
        <v>0</v>
      </c>
      <c r="EQ256" s="51"/>
      <c r="ER256" s="51">
        <f t="shared" si="173"/>
        <v>0</v>
      </c>
      <c r="ES256" s="51">
        <f t="shared" si="173"/>
        <v>0</v>
      </c>
      <c r="ET256" s="51">
        <f t="shared" si="173"/>
        <v>0</v>
      </c>
      <c r="EU256" s="51">
        <f t="shared" si="173"/>
        <v>0</v>
      </c>
      <c r="EV256" s="51">
        <f t="shared" si="173"/>
        <v>0</v>
      </c>
      <c r="EW256" s="51">
        <f t="shared" si="173"/>
        <v>0</v>
      </c>
      <c r="EX256" s="51">
        <f t="shared" si="173"/>
        <v>0</v>
      </c>
      <c r="EY256" s="51">
        <f t="shared" si="173"/>
        <v>0</v>
      </c>
      <c r="EZ256" s="51">
        <f t="shared" si="173"/>
        <v>0</v>
      </c>
      <c r="FA256" s="51">
        <f t="shared" si="173"/>
        <v>0</v>
      </c>
      <c r="FB256" s="51"/>
      <c r="FC256" s="51">
        <f t="shared" si="173"/>
        <v>0</v>
      </c>
      <c r="FD256" s="51">
        <f t="shared" si="173"/>
        <v>0</v>
      </c>
      <c r="FE256" s="51">
        <f t="shared" si="173"/>
        <v>0</v>
      </c>
      <c r="FF256" s="51">
        <f t="shared" si="173"/>
        <v>0</v>
      </c>
      <c r="FG256" s="51">
        <f t="shared" si="173"/>
        <v>0</v>
      </c>
      <c r="FH256" s="51">
        <f t="shared" si="173"/>
        <v>0</v>
      </c>
      <c r="FI256" s="51">
        <f t="shared" si="173"/>
        <v>0</v>
      </c>
      <c r="FJ256" s="51">
        <f t="shared" si="173"/>
        <v>0</v>
      </c>
      <c r="FK256" s="51">
        <f t="shared" si="173"/>
        <v>0</v>
      </c>
      <c r="FL256" s="51">
        <f t="shared" si="173"/>
        <v>0</v>
      </c>
      <c r="FM256" s="51"/>
      <c r="FN256" s="51">
        <f t="shared" si="173"/>
        <v>0</v>
      </c>
      <c r="FO256" s="51">
        <f t="shared" si="173"/>
        <v>0</v>
      </c>
      <c r="FP256" s="51">
        <f t="shared" si="173"/>
        <v>0</v>
      </c>
      <c r="FQ256" s="51">
        <f t="shared" si="173"/>
        <v>0</v>
      </c>
      <c r="FR256" s="51">
        <f t="shared" si="173"/>
        <v>0</v>
      </c>
      <c r="FS256" s="51">
        <f t="shared" si="173"/>
        <v>0</v>
      </c>
      <c r="FT256" s="51">
        <f t="shared" si="173"/>
        <v>0</v>
      </c>
      <c r="FU256" s="51">
        <f t="shared" si="173"/>
        <v>0</v>
      </c>
      <c r="FV256" s="51">
        <f t="shared" si="173"/>
        <v>0</v>
      </c>
      <c r="FW256" s="51">
        <f t="shared" si="173"/>
        <v>0</v>
      </c>
      <c r="FX256" s="51"/>
      <c r="FY256" s="51">
        <f t="shared" si="173"/>
        <v>0</v>
      </c>
      <c r="FZ256" s="51">
        <f t="shared" si="173"/>
        <v>0</v>
      </c>
      <c r="GA256" s="51">
        <f t="shared" si="173"/>
        <v>0</v>
      </c>
      <c r="GB256" s="51">
        <f t="shared" si="173"/>
        <v>0</v>
      </c>
      <c r="GC256" s="51">
        <f t="shared" si="173"/>
        <v>0</v>
      </c>
      <c r="GD256" s="51">
        <f t="shared" si="173"/>
        <v>0</v>
      </c>
      <c r="GE256" s="51">
        <f t="shared" si="173"/>
        <v>0</v>
      </c>
      <c r="GF256" s="51">
        <f t="shared" si="173"/>
        <v>0</v>
      </c>
      <c r="GG256" s="51">
        <f t="shared" si="173"/>
        <v>0</v>
      </c>
      <c r="GH256" s="51">
        <f t="shared" si="173"/>
        <v>0</v>
      </c>
      <c r="GI256" s="51"/>
      <c r="GJ256" s="51">
        <f t="shared" si="173"/>
        <v>0</v>
      </c>
      <c r="GK256" s="51">
        <f t="shared" si="173"/>
        <v>0</v>
      </c>
      <c r="GL256" s="51">
        <f t="shared" si="173"/>
        <v>0</v>
      </c>
      <c r="GM256" s="51">
        <f t="shared" si="173"/>
        <v>0</v>
      </c>
      <c r="GN256" s="51">
        <f t="shared" si="173"/>
        <v>0</v>
      </c>
      <c r="GO256" s="51">
        <f t="shared" si="173"/>
        <v>0</v>
      </c>
      <c r="GP256" s="51">
        <f t="shared" si="173"/>
        <v>0</v>
      </c>
      <c r="GQ256" s="51">
        <f t="shared" si="173"/>
        <v>0</v>
      </c>
      <c r="GR256" s="51">
        <f t="shared" si="173"/>
        <v>0</v>
      </c>
      <c r="GS256" s="51">
        <f t="shared" si="173"/>
        <v>0</v>
      </c>
      <c r="GT256" s="51"/>
      <c r="GU256" s="51">
        <f t="shared" si="173"/>
        <v>0</v>
      </c>
      <c r="GV256" s="51">
        <f t="shared" si="173"/>
        <v>0</v>
      </c>
      <c r="GW256" s="51">
        <f t="shared" si="173"/>
        <v>0</v>
      </c>
      <c r="GX256" s="51">
        <f t="shared" si="173"/>
        <v>0</v>
      </c>
      <c r="GY256" s="51">
        <f t="shared" si="173"/>
        <v>0</v>
      </c>
      <c r="GZ256" s="51">
        <f t="shared" si="173"/>
        <v>0</v>
      </c>
      <c r="HA256" s="51">
        <f t="shared" si="173"/>
        <v>0</v>
      </c>
      <c r="HB256" s="51">
        <f t="shared" si="173"/>
        <v>0</v>
      </c>
      <c r="HC256" s="51">
        <f t="shared" si="173"/>
        <v>0</v>
      </c>
      <c r="HD256" s="51">
        <f t="shared" si="173"/>
        <v>0</v>
      </c>
      <c r="HE256" s="51"/>
      <c r="HF256" s="51">
        <f t="shared" si="173"/>
        <v>0</v>
      </c>
      <c r="HG256" s="51">
        <f t="shared" si="173"/>
        <v>0</v>
      </c>
      <c r="HH256" s="51">
        <f t="shared" si="173"/>
        <v>0</v>
      </c>
      <c r="HI256" s="51">
        <f t="shared" ref="HI256:HO256" si="174">IF(HI252=1,HI253,"")</f>
        <v>0</v>
      </c>
      <c r="HJ256" s="51">
        <f t="shared" si="174"/>
        <v>0</v>
      </c>
      <c r="HK256" s="51">
        <f t="shared" si="174"/>
        <v>0</v>
      </c>
      <c r="HL256" s="51">
        <f t="shared" si="174"/>
        <v>0</v>
      </c>
      <c r="HM256" s="51">
        <f t="shared" si="174"/>
        <v>0</v>
      </c>
      <c r="HN256" s="51">
        <f t="shared" si="174"/>
        <v>0</v>
      </c>
      <c r="HO256" s="51">
        <f t="shared" si="174"/>
        <v>0</v>
      </c>
      <c r="HP256" s="53"/>
    </row>
    <row r="257" spans="2:224" s="54" customFormat="1" hidden="1" x14ac:dyDescent="0.2">
      <c r="B257" s="47"/>
      <c r="C257" s="89" t="s">
        <v>20</v>
      </c>
      <c r="D257" s="48">
        <f>IF(NOT(D252=1),D253,0)</f>
        <v>0</v>
      </c>
      <c r="E257" s="48">
        <f>IF(NOT(E252=1),E253,0)</f>
        <v>0</v>
      </c>
      <c r="F257" s="48">
        <f t="shared" ref="F257:BW257" si="175">IF(NOT(F252=1),F253,0)</f>
        <v>0</v>
      </c>
      <c r="G257" s="48">
        <f t="shared" si="175"/>
        <v>0</v>
      </c>
      <c r="H257" s="48">
        <f t="shared" si="175"/>
        <v>0</v>
      </c>
      <c r="I257" s="48">
        <f t="shared" si="175"/>
        <v>0</v>
      </c>
      <c r="J257" s="48">
        <f t="shared" si="175"/>
        <v>0</v>
      </c>
      <c r="K257" s="48">
        <f t="shared" si="175"/>
        <v>0</v>
      </c>
      <c r="L257" s="48">
        <f t="shared" si="175"/>
        <v>0</v>
      </c>
      <c r="M257" s="48">
        <f t="shared" si="175"/>
        <v>0</v>
      </c>
      <c r="N257" s="49"/>
      <c r="O257" s="50"/>
      <c r="P257" s="51">
        <f t="shared" si="175"/>
        <v>0</v>
      </c>
      <c r="Q257" s="51">
        <f t="shared" si="175"/>
        <v>0</v>
      </c>
      <c r="R257" s="51">
        <f t="shared" si="175"/>
        <v>0</v>
      </c>
      <c r="S257" s="51">
        <f t="shared" si="175"/>
        <v>0</v>
      </c>
      <c r="T257" s="51">
        <f t="shared" si="175"/>
        <v>0</v>
      </c>
      <c r="U257" s="51">
        <f t="shared" si="175"/>
        <v>0</v>
      </c>
      <c r="V257" s="51">
        <f t="shared" si="175"/>
        <v>0</v>
      </c>
      <c r="W257" s="51">
        <f t="shared" si="175"/>
        <v>0</v>
      </c>
      <c r="X257" s="51">
        <f t="shared" si="175"/>
        <v>0</v>
      </c>
      <c r="Y257" s="51">
        <f t="shared" si="175"/>
        <v>0</v>
      </c>
      <c r="Z257" s="51"/>
      <c r="AA257" s="51">
        <f t="shared" si="175"/>
        <v>0</v>
      </c>
      <c r="AB257" s="51">
        <f t="shared" si="175"/>
        <v>0</v>
      </c>
      <c r="AC257" s="51">
        <f t="shared" si="175"/>
        <v>0</v>
      </c>
      <c r="AD257" s="51">
        <f t="shared" si="175"/>
        <v>0</v>
      </c>
      <c r="AE257" s="51">
        <f t="shared" si="175"/>
        <v>0</v>
      </c>
      <c r="AF257" s="52">
        <f t="shared" si="175"/>
        <v>0</v>
      </c>
      <c r="AG257" s="51">
        <f t="shared" si="175"/>
        <v>0</v>
      </c>
      <c r="AH257" s="51">
        <f t="shared" si="175"/>
        <v>0</v>
      </c>
      <c r="AI257" s="51">
        <f t="shared" si="175"/>
        <v>0</v>
      </c>
      <c r="AJ257" s="51">
        <f t="shared" si="175"/>
        <v>0</v>
      </c>
      <c r="AK257" s="51"/>
      <c r="AL257" s="51">
        <f t="shared" si="175"/>
        <v>0</v>
      </c>
      <c r="AM257" s="51">
        <f t="shared" si="175"/>
        <v>0</v>
      </c>
      <c r="AN257" s="51">
        <f t="shared" si="175"/>
        <v>0</v>
      </c>
      <c r="AO257" s="51">
        <f t="shared" si="175"/>
        <v>0</v>
      </c>
      <c r="AP257" s="51">
        <f t="shared" si="175"/>
        <v>0</v>
      </c>
      <c r="AQ257" s="51">
        <f t="shared" si="175"/>
        <v>0</v>
      </c>
      <c r="AR257" s="51">
        <f t="shared" si="175"/>
        <v>0</v>
      </c>
      <c r="AS257" s="51">
        <f t="shared" si="175"/>
        <v>0</v>
      </c>
      <c r="AT257" s="51">
        <f t="shared" si="175"/>
        <v>0</v>
      </c>
      <c r="AU257" s="51">
        <f t="shared" si="175"/>
        <v>0</v>
      </c>
      <c r="AV257" s="51"/>
      <c r="AW257" s="51">
        <f t="shared" si="175"/>
        <v>0</v>
      </c>
      <c r="AX257" s="51">
        <f t="shared" si="175"/>
        <v>0</v>
      </c>
      <c r="AY257" s="51">
        <f t="shared" si="175"/>
        <v>0</v>
      </c>
      <c r="AZ257" s="51">
        <f t="shared" si="175"/>
        <v>0</v>
      </c>
      <c r="BA257" s="51">
        <f t="shared" si="175"/>
        <v>0</v>
      </c>
      <c r="BB257" s="51">
        <f t="shared" si="175"/>
        <v>0</v>
      </c>
      <c r="BC257" s="51">
        <f t="shared" si="175"/>
        <v>0</v>
      </c>
      <c r="BD257" s="51">
        <f t="shared" si="175"/>
        <v>0</v>
      </c>
      <c r="BE257" s="51">
        <f t="shared" si="175"/>
        <v>0</v>
      </c>
      <c r="BF257" s="51">
        <f t="shared" si="175"/>
        <v>0</v>
      </c>
      <c r="BG257" s="51"/>
      <c r="BH257" s="51">
        <f t="shared" si="175"/>
        <v>0</v>
      </c>
      <c r="BI257" s="51">
        <f t="shared" si="175"/>
        <v>0</v>
      </c>
      <c r="BJ257" s="51">
        <f t="shared" si="175"/>
        <v>0</v>
      </c>
      <c r="BK257" s="51">
        <f t="shared" si="175"/>
        <v>0</v>
      </c>
      <c r="BL257" s="51">
        <f t="shared" si="175"/>
        <v>0</v>
      </c>
      <c r="BM257" s="51">
        <f t="shared" si="175"/>
        <v>0</v>
      </c>
      <c r="BN257" s="51">
        <f t="shared" si="175"/>
        <v>0</v>
      </c>
      <c r="BO257" s="51">
        <f t="shared" si="175"/>
        <v>0</v>
      </c>
      <c r="BP257" s="51">
        <f t="shared" si="175"/>
        <v>0</v>
      </c>
      <c r="BQ257" s="51">
        <f t="shared" si="175"/>
        <v>0</v>
      </c>
      <c r="BR257" s="51"/>
      <c r="BS257" s="51">
        <f t="shared" si="175"/>
        <v>0</v>
      </c>
      <c r="BT257" s="51">
        <f t="shared" si="175"/>
        <v>0</v>
      </c>
      <c r="BU257" s="51">
        <f t="shared" si="175"/>
        <v>0</v>
      </c>
      <c r="BV257" s="51">
        <f t="shared" si="175"/>
        <v>0</v>
      </c>
      <c r="BW257" s="51">
        <f t="shared" si="175"/>
        <v>0</v>
      </c>
      <c r="BX257" s="51">
        <f t="shared" ref="BX257:EO257" si="176">IF(NOT(BX252=1),BX253,0)</f>
        <v>0</v>
      </c>
      <c r="BY257" s="51">
        <f t="shared" si="176"/>
        <v>0</v>
      </c>
      <c r="BZ257" s="51">
        <f t="shared" si="176"/>
        <v>0</v>
      </c>
      <c r="CA257" s="51">
        <f t="shared" si="176"/>
        <v>0</v>
      </c>
      <c r="CB257" s="51">
        <f t="shared" si="176"/>
        <v>0</v>
      </c>
      <c r="CC257" s="51"/>
      <c r="CD257" s="51">
        <f t="shared" si="176"/>
        <v>0</v>
      </c>
      <c r="CE257" s="51">
        <f t="shared" si="176"/>
        <v>0</v>
      </c>
      <c r="CF257" s="51">
        <f t="shared" si="176"/>
        <v>0</v>
      </c>
      <c r="CG257" s="51">
        <f t="shared" si="176"/>
        <v>0</v>
      </c>
      <c r="CH257" s="51">
        <f t="shared" si="176"/>
        <v>0</v>
      </c>
      <c r="CI257" s="51">
        <f t="shared" si="176"/>
        <v>0</v>
      </c>
      <c r="CJ257" s="51">
        <f t="shared" si="176"/>
        <v>0</v>
      </c>
      <c r="CK257" s="51">
        <f t="shared" si="176"/>
        <v>0</v>
      </c>
      <c r="CL257" s="51">
        <f t="shared" si="176"/>
        <v>0</v>
      </c>
      <c r="CM257" s="51">
        <f t="shared" si="176"/>
        <v>0</v>
      </c>
      <c r="CN257" s="51"/>
      <c r="CO257" s="51">
        <f t="shared" si="176"/>
        <v>0</v>
      </c>
      <c r="CP257" s="51">
        <f t="shared" si="176"/>
        <v>0</v>
      </c>
      <c r="CQ257" s="51">
        <f t="shared" si="176"/>
        <v>0</v>
      </c>
      <c r="CR257" s="51">
        <f t="shared" si="176"/>
        <v>0</v>
      </c>
      <c r="CS257" s="51">
        <f t="shared" si="176"/>
        <v>0</v>
      </c>
      <c r="CT257" s="51">
        <f t="shared" si="176"/>
        <v>0</v>
      </c>
      <c r="CU257" s="51">
        <f t="shared" si="176"/>
        <v>0</v>
      </c>
      <c r="CV257" s="51">
        <f t="shared" si="176"/>
        <v>0</v>
      </c>
      <c r="CW257" s="51">
        <f t="shared" si="176"/>
        <v>0</v>
      </c>
      <c r="CX257" s="51">
        <f t="shared" si="176"/>
        <v>0</v>
      </c>
      <c r="CY257" s="51"/>
      <c r="CZ257" s="51">
        <f t="shared" si="176"/>
        <v>0</v>
      </c>
      <c r="DA257" s="51">
        <f t="shared" si="176"/>
        <v>0</v>
      </c>
      <c r="DB257" s="51">
        <f t="shared" si="176"/>
        <v>0</v>
      </c>
      <c r="DC257" s="51">
        <f t="shared" si="176"/>
        <v>0</v>
      </c>
      <c r="DD257" s="51">
        <f t="shared" si="176"/>
        <v>0</v>
      </c>
      <c r="DE257" s="51">
        <f t="shared" si="176"/>
        <v>0</v>
      </c>
      <c r="DF257" s="51">
        <f t="shared" si="176"/>
        <v>0</v>
      </c>
      <c r="DG257" s="51">
        <f t="shared" si="176"/>
        <v>0</v>
      </c>
      <c r="DH257" s="51">
        <f t="shared" si="176"/>
        <v>0</v>
      </c>
      <c r="DI257" s="51">
        <f t="shared" si="176"/>
        <v>0</v>
      </c>
      <c r="DJ257" s="51"/>
      <c r="DK257" s="51">
        <f t="shared" si="176"/>
        <v>0</v>
      </c>
      <c r="DL257" s="51">
        <f t="shared" si="176"/>
        <v>0</v>
      </c>
      <c r="DM257" s="51">
        <f t="shared" si="176"/>
        <v>0</v>
      </c>
      <c r="DN257" s="51">
        <f t="shared" si="176"/>
        <v>0</v>
      </c>
      <c r="DO257" s="51">
        <f t="shared" si="176"/>
        <v>0</v>
      </c>
      <c r="DP257" s="51">
        <f t="shared" si="176"/>
        <v>0</v>
      </c>
      <c r="DQ257" s="51">
        <f t="shared" si="176"/>
        <v>0</v>
      </c>
      <c r="DR257" s="51">
        <f t="shared" si="176"/>
        <v>0</v>
      </c>
      <c r="DS257" s="51">
        <f t="shared" si="176"/>
        <v>0</v>
      </c>
      <c r="DT257" s="51">
        <f t="shared" si="176"/>
        <v>0</v>
      </c>
      <c r="DU257" s="51"/>
      <c r="DV257" s="51">
        <f t="shared" si="176"/>
        <v>0</v>
      </c>
      <c r="DW257" s="51">
        <f t="shared" si="176"/>
        <v>0</v>
      </c>
      <c r="DX257" s="51">
        <f t="shared" si="176"/>
        <v>0</v>
      </c>
      <c r="DY257" s="51">
        <f t="shared" si="176"/>
        <v>0</v>
      </c>
      <c r="DZ257" s="51">
        <f t="shared" si="176"/>
        <v>0</v>
      </c>
      <c r="EA257" s="51">
        <f t="shared" si="176"/>
        <v>0</v>
      </c>
      <c r="EB257" s="51">
        <f t="shared" si="176"/>
        <v>0</v>
      </c>
      <c r="EC257" s="51">
        <f t="shared" si="176"/>
        <v>0</v>
      </c>
      <c r="ED257" s="51">
        <f t="shared" si="176"/>
        <v>0</v>
      </c>
      <c r="EE257" s="51">
        <f t="shared" si="176"/>
        <v>0</v>
      </c>
      <c r="EF257" s="51"/>
      <c r="EG257" s="51">
        <f t="shared" si="176"/>
        <v>0</v>
      </c>
      <c r="EH257" s="51">
        <f t="shared" si="176"/>
        <v>0</v>
      </c>
      <c r="EI257" s="51">
        <f t="shared" si="176"/>
        <v>0</v>
      </c>
      <c r="EJ257" s="51">
        <f t="shared" si="176"/>
        <v>0</v>
      </c>
      <c r="EK257" s="51">
        <f t="shared" si="176"/>
        <v>0</v>
      </c>
      <c r="EL257" s="51">
        <f t="shared" si="176"/>
        <v>0</v>
      </c>
      <c r="EM257" s="51">
        <f t="shared" si="176"/>
        <v>0</v>
      </c>
      <c r="EN257" s="51">
        <f t="shared" si="176"/>
        <v>0</v>
      </c>
      <c r="EO257" s="51">
        <f t="shared" si="176"/>
        <v>0</v>
      </c>
      <c r="EP257" s="51">
        <f t="shared" ref="EP257:HH257" si="177">IF(NOT(EP252=1),EP253,0)</f>
        <v>0</v>
      </c>
      <c r="EQ257" s="51"/>
      <c r="ER257" s="51">
        <f t="shared" si="177"/>
        <v>0</v>
      </c>
      <c r="ES257" s="51">
        <f t="shared" si="177"/>
        <v>0</v>
      </c>
      <c r="ET257" s="51">
        <f t="shared" si="177"/>
        <v>0</v>
      </c>
      <c r="EU257" s="51">
        <f t="shared" si="177"/>
        <v>0</v>
      </c>
      <c r="EV257" s="51">
        <f t="shared" si="177"/>
        <v>0</v>
      </c>
      <c r="EW257" s="51">
        <f t="shared" si="177"/>
        <v>0</v>
      </c>
      <c r="EX257" s="51">
        <f t="shared" si="177"/>
        <v>0</v>
      </c>
      <c r="EY257" s="51">
        <f t="shared" si="177"/>
        <v>0</v>
      </c>
      <c r="EZ257" s="51">
        <f t="shared" si="177"/>
        <v>0</v>
      </c>
      <c r="FA257" s="51">
        <f t="shared" si="177"/>
        <v>0</v>
      </c>
      <c r="FB257" s="51"/>
      <c r="FC257" s="51">
        <f t="shared" si="177"/>
        <v>0</v>
      </c>
      <c r="FD257" s="51">
        <f t="shared" si="177"/>
        <v>0</v>
      </c>
      <c r="FE257" s="51">
        <f t="shared" si="177"/>
        <v>0</v>
      </c>
      <c r="FF257" s="51">
        <f t="shared" si="177"/>
        <v>0</v>
      </c>
      <c r="FG257" s="51">
        <f t="shared" si="177"/>
        <v>0</v>
      </c>
      <c r="FH257" s="51">
        <f t="shared" si="177"/>
        <v>0</v>
      </c>
      <c r="FI257" s="51">
        <f t="shared" si="177"/>
        <v>0</v>
      </c>
      <c r="FJ257" s="51">
        <f t="shared" si="177"/>
        <v>0</v>
      </c>
      <c r="FK257" s="51">
        <f t="shared" si="177"/>
        <v>0</v>
      </c>
      <c r="FL257" s="51">
        <f t="shared" si="177"/>
        <v>0</v>
      </c>
      <c r="FM257" s="51"/>
      <c r="FN257" s="51">
        <f t="shared" si="177"/>
        <v>0</v>
      </c>
      <c r="FO257" s="51">
        <f t="shared" si="177"/>
        <v>0</v>
      </c>
      <c r="FP257" s="51">
        <f t="shared" si="177"/>
        <v>0</v>
      </c>
      <c r="FQ257" s="51">
        <f t="shared" si="177"/>
        <v>0</v>
      </c>
      <c r="FR257" s="51">
        <f t="shared" si="177"/>
        <v>0</v>
      </c>
      <c r="FS257" s="51">
        <f t="shared" si="177"/>
        <v>0</v>
      </c>
      <c r="FT257" s="51">
        <f t="shared" si="177"/>
        <v>0</v>
      </c>
      <c r="FU257" s="51">
        <f t="shared" si="177"/>
        <v>0</v>
      </c>
      <c r="FV257" s="51">
        <f t="shared" si="177"/>
        <v>0</v>
      </c>
      <c r="FW257" s="51">
        <f t="shared" si="177"/>
        <v>0</v>
      </c>
      <c r="FX257" s="51"/>
      <c r="FY257" s="51">
        <f t="shared" si="177"/>
        <v>0</v>
      </c>
      <c r="FZ257" s="51">
        <f t="shared" si="177"/>
        <v>0</v>
      </c>
      <c r="GA257" s="51">
        <f t="shared" si="177"/>
        <v>0</v>
      </c>
      <c r="GB257" s="51">
        <f t="shared" si="177"/>
        <v>0</v>
      </c>
      <c r="GC257" s="51">
        <f t="shared" si="177"/>
        <v>0</v>
      </c>
      <c r="GD257" s="51">
        <f t="shared" si="177"/>
        <v>0</v>
      </c>
      <c r="GE257" s="51">
        <f t="shared" si="177"/>
        <v>0</v>
      </c>
      <c r="GF257" s="51">
        <f t="shared" si="177"/>
        <v>0</v>
      </c>
      <c r="GG257" s="51">
        <f t="shared" si="177"/>
        <v>0</v>
      </c>
      <c r="GH257" s="51">
        <f t="shared" si="177"/>
        <v>0</v>
      </c>
      <c r="GI257" s="51"/>
      <c r="GJ257" s="51">
        <f t="shared" si="177"/>
        <v>0</v>
      </c>
      <c r="GK257" s="51">
        <f t="shared" si="177"/>
        <v>0</v>
      </c>
      <c r="GL257" s="51">
        <f t="shared" si="177"/>
        <v>0</v>
      </c>
      <c r="GM257" s="51">
        <f t="shared" si="177"/>
        <v>0</v>
      </c>
      <c r="GN257" s="51">
        <f t="shared" si="177"/>
        <v>0</v>
      </c>
      <c r="GO257" s="51">
        <f t="shared" si="177"/>
        <v>0</v>
      </c>
      <c r="GP257" s="51">
        <f t="shared" si="177"/>
        <v>0</v>
      </c>
      <c r="GQ257" s="51">
        <f t="shared" si="177"/>
        <v>0</v>
      </c>
      <c r="GR257" s="51">
        <f t="shared" si="177"/>
        <v>0</v>
      </c>
      <c r="GS257" s="51">
        <f t="shared" si="177"/>
        <v>0</v>
      </c>
      <c r="GT257" s="51"/>
      <c r="GU257" s="51">
        <f t="shared" si="177"/>
        <v>0</v>
      </c>
      <c r="GV257" s="51">
        <f t="shared" si="177"/>
        <v>0</v>
      </c>
      <c r="GW257" s="51">
        <f t="shared" si="177"/>
        <v>0</v>
      </c>
      <c r="GX257" s="51">
        <f t="shared" si="177"/>
        <v>0</v>
      </c>
      <c r="GY257" s="51">
        <f t="shared" si="177"/>
        <v>0</v>
      </c>
      <c r="GZ257" s="51">
        <f t="shared" si="177"/>
        <v>0</v>
      </c>
      <c r="HA257" s="51">
        <f t="shared" si="177"/>
        <v>0</v>
      </c>
      <c r="HB257" s="51">
        <f t="shared" si="177"/>
        <v>0</v>
      </c>
      <c r="HC257" s="51">
        <f t="shared" si="177"/>
        <v>0</v>
      </c>
      <c r="HD257" s="51">
        <f t="shared" si="177"/>
        <v>0</v>
      </c>
      <c r="HE257" s="51"/>
      <c r="HF257" s="51">
        <f t="shared" si="177"/>
        <v>0</v>
      </c>
      <c r="HG257" s="51">
        <f t="shared" si="177"/>
        <v>0</v>
      </c>
      <c r="HH257" s="51">
        <f t="shared" si="177"/>
        <v>0</v>
      </c>
      <c r="HI257" s="51">
        <f t="shared" ref="HI257:HO257" si="178">IF(NOT(HI252=1),HI253,0)</f>
        <v>0</v>
      </c>
      <c r="HJ257" s="51">
        <f t="shared" si="178"/>
        <v>0</v>
      </c>
      <c r="HK257" s="51">
        <f t="shared" si="178"/>
        <v>0</v>
      </c>
      <c r="HL257" s="51">
        <f t="shared" si="178"/>
        <v>0</v>
      </c>
      <c r="HM257" s="51">
        <f t="shared" si="178"/>
        <v>0</v>
      </c>
      <c r="HN257" s="51">
        <f t="shared" si="178"/>
        <v>0</v>
      </c>
      <c r="HO257" s="51">
        <f t="shared" si="178"/>
        <v>0</v>
      </c>
      <c r="HP257" s="53"/>
    </row>
    <row r="258" spans="2:224" s="54" customFormat="1" hidden="1" x14ac:dyDescent="0.2">
      <c r="B258" s="47"/>
      <c r="C258" s="89" t="s">
        <v>27</v>
      </c>
      <c r="D258" s="48">
        <f>COUNT(D256:HO256)</f>
        <v>200</v>
      </c>
      <c r="E258" s="48"/>
      <c r="F258" s="48"/>
      <c r="G258" s="48"/>
      <c r="H258" s="48"/>
      <c r="I258" s="48"/>
      <c r="J258" s="48"/>
      <c r="K258" s="48"/>
      <c r="L258" s="48"/>
      <c r="M258" s="48"/>
      <c r="N258" s="49"/>
      <c r="O258" s="50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2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  <c r="CZ258" s="53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K258" s="53"/>
      <c r="DL258" s="53"/>
      <c r="DM258" s="53"/>
      <c r="DN258" s="53"/>
      <c r="DO258" s="53"/>
      <c r="DP258" s="53"/>
      <c r="DQ258" s="53"/>
      <c r="DR258" s="53"/>
      <c r="DS258" s="53"/>
      <c r="DT258" s="53"/>
      <c r="DU258" s="53"/>
      <c r="DV258" s="53"/>
      <c r="DW258" s="53"/>
      <c r="DX258" s="53"/>
      <c r="DY258" s="53"/>
      <c r="DZ258" s="53"/>
      <c r="EA258" s="53"/>
      <c r="EB258" s="53"/>
      <c r="EC258" s="53"/>
      <c r="ED258" s="53"/>
      <c r="EE258" s="53"/>
      <c r="EF258" s="53"/>
      <c r="EG258" s="53"/>
      <c r="EH258" s="53"/>
      <c r="EI258" s="53"/>
      <c r="EJ258" s="53"/>
      <c r="EK258" s="53"/>
      <c r="EL258" s="53"/>
      <c r="EM258" s="53"/>
      <c r="EN258" s="53"/>
      <c r="EO258" s="53"/>
      <c r="EP258" s="53"/>
      <c r="EQ258" s="53"/>
      <c r="ER258" s="53"/>
      <c r="ES258" s="53"/>
      <c r="ET258" s="53"/>
      <c r="EU258" s="53"/>
      <c r="EV258" s="53"/>
      <c r="EW258" s="53"/>
      <c r="EX258" s="53"/>
      <c r="EY258" s="53"/>
      <c r="EZ258" s="53"/>
      <c r="FA258" s="53"/>
      <c r="FB258" s="53"/>
      <c r="FC258" s="53"/>
      <c r="FD258" s="53"/>
      <c r="FE258" s="53"/>
      <c r="FF258" s="53"/>
      <c r="FG258" s="53"/>
      <c r="FH258" s="53"/>
      <c r="FI258" s="53"/>
      <c r="FJ258" s="53"/>
      <c r="FK258" s="53"/>
      <c r="FL258" s="53"/>
      <c r="FM258" s="53"/>
      <c r="FN258" s="53"/>
      <c r="FO258" s="53"/>
      <c r="FP258" s="53"/>
      <c r="FQ258" s="53"/>
      <c r="FR258" s="53"/>
      <c r="FS258" s="53"/>
      <c r="FT258" s="53"/>
      <c r="FU258" s="53"/>
      <c r="FV258" s="53"/>
      <c r="FW258" s="53"/>
      <c r="FX258" s="53"/>
      <c r="FY258" s="53"/>
      <c r="FZ258" s="53"/>
      <c r="GA258" s="53"/>
      <c r="GB258" s="53"/>
      <c r="GC258" s="53"/>
      <c r="GD258" s="53"/>
      <c r="GE258" s="53"/>
      <c r="GF258" s="53"/>
      <c r="GG258" s="53"/>
      <c r="GH258" s="53"/>
      <c r="GI258" s="53"/>
      <c r="GJ258" s="53"/>
      <c r="GK258" s="53"/>
      <c r="GL258" s="53"/>
      <c r="GM258" s="53"/>
      <c r="GN258" s="53"/>
      <c r="GO258" s="53"/>
      <c r="GP258" s="53"/>
      <c r="GQ258" s="53"/>
      <c r="GR258" s="53"/>
      <c r="GS258" s="53"/>
      <c r="GT258" s="53"/>
      <c r="GU258" s="53"/>
      <c r="GV258" s="53"/>
      <c r="GW258" s="53"/>
      <c r="GX258" s="53"/>
      <c r="GY258" s="53"/>
      <c r="GZ258" s="53"/>
      <c r="HA258" s="53"/>
      <c r="HB258" s="53"/>
      <c r="HC258" s="53"/>
      <c r="HD258" s="53"/>
      <c r="HE258" s="53"/>
      <c r="HF258" s="53"/>
      <c r="HG258" s="53"/>
      <c r="HH258" s="53"/>
      <c r="HI258" s="53"/>
      <c r="HJ258" s="53"/>
      <c r="HK258" s="53"/>
      <c r="HL258" s="53"/>
      <c r="HM258" s="53"/>
      <c r="HN258" s="53"/>
      <c r="HO258" s="53"/>
      <c r="HP258" s="53"/>
    </row>
    <row r="259" spans="2:224" s="54" customFormat="1" hidden="1" x14ac:dyDescent="0.2">
      <c r="B259" s="47"/>
      <c r="C259" s="89" t="s">
        <v>25</v>
      </c>
      <c r="D259" s="48">
        <f>(0.5*SUM(D255:HO255))</f>
        <v>0</v>
      </c>
      <c r="E259" s="48"/>
      <c r="F259" s="48"/>
      <c r="G259" s="48"/>
      <c r="H259" s="48"/>
      <c r="I259" s="48"/>
      <c r="J259" s="48"/>
      <c r="K259" s="48"/>
      <c r="L259" s="48"/>
      <c r="M259" s="48"/>
      <c r="N259" s="49"/>
      <c r="O259" s="50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2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53"/>
      <c r="CS259" s="53"/>
      <c r="CT259" s="53"/>
      <c r="CU259" s="53"/>
      <c r="CV259" s="53"/>
      <c r="CW259" s="53"/>
      <c r="CX259" s="53"/>
      <c r="CY259" s="53"/>
      <c r="CZ259" s="53"/>
      <c r="DA259" s="53"/>
      <c r="DB259" s="53"/>
      <c r="DC259" s="53"/>
      <c r="DD259" s="53"/>
      <c r="DE259" s="53"/>
      <c r="DF259" s="53"/>
      <c r="DG259" s="53"/>
      <c r="DH259" s="53"/>
      <c r="DI259" s="53"/>
      <c r="DJ259" s="53"/>
      <c r="DK259" s="53"/>
      <c r="DL259" s="53"/>
      <c r="DM259" s="53"/>
      <c r="DN259" s="53"/>
      <c r="DO259" s="53"/>
      <c r="DP259" s="53"/>
      <c r="DQ259" s="53"/>
      <c r="DR259" s="53"/>
      <c r="DS259" s="53"/>
      <c r="DT259" s="53"/>
      <c r="DU259" s="53"/>
      <c r="DV259" s="53"/>
      <c r="DW259" s="53"/>
      <c r="DX259" s="53"/>
      <c r="DY259" s="53"/>
      <c r="DZ259" s="53"/>
      <c r="EA259" s="53"/>
      <c r="EB259" s="53"/>
      <c r="EC259" s="53"/>
      <c r="ED259" s="53"/>
      <c r="EE259" s="53"/>
      <c r="EF259" s="53"/>
      <c r="EG259" s="53"/>
      <c r="EH259" s="53"/>
      <c r="EI259" s="53"/>
      <c r="EJ259" s="53"/>
      <c r="EK259" s="53"/>
      <c r="EL259" s="53"/>
      <c r="EM259" s="53"/>
      <c r="EN259" s="53"/>
      <c r="EO259" s="53"/>
      <c r="EP259" s="53"/>
      <c r="EQ259" s="53"/>
      <c r="ER259" s="53"/>
      <c r="ES259" s="53"/>
      <c r="ET259" s="53"/>
      <c r="EU259" s="53"/>
      <c r="EV259" s="53"/>
      <c r="EW259" s="53"/>
      <c r="EX259" s="53"/>
      <c r="EY259" s="53"/>
      <c r="EZ259" s="53"/>
      <c r="FA259" s="53"/>
      <c r="FB259" s="53"/>
      <c r="FC259" s="53"/>
      <c r="FD259" s="53"/>
      <c r="FE259" s="53"/>
      <c r="FF259" s="53"/>
      <c r="FG259" s="53"/>
      <c r="FH259" s="53"/>
      <c r="FI259" s="53"/>
      <c r="FJ259" s="53"/>
      <c r="FK259" s="53"/>
      <c r="FL259" s="53"/>
      <c r="FM259" s="53"/>
      <c r="FN259" s="53"/>
      <c r="FO259" s="53"/>
      <c r="FP259" s="53"/>
      <c r="FQ259" s="53"/>
      <c r="FR259" s="53"/>
      <c r="FS259" s="53"/>
      <c r="FT259" s="53"/>
      <c r="FU259" s="53"/>
      <c r="FV259" s="53"/>
      <c r="FW259" s="53"/>
      <c r="FX259" s="53"/>
      <c r="FY259" s="53"/>
      <c r="FZ259" s="53"/>
      <c r="GA259" s="53"/>
      <c r="GB259" s="53"/>
      <c r="GC259" s="53"/>
      <c r="GD259" s="53"/>
      <c r="GE259" s="53"/>
      <c r="GF259" s="53"/>
      <c r="GG259" s="53"/>
      <c r="GH259" s="53"/>
      <c r="GI259" s="53"/>
      <c r="GJ259" s="53"/>
      <c r="GK259" s="53"/>
      <c r="GL259" s="53"/>
      <c r="GM259" s="53"/>
      <c r="GN259" s="53"/>
      <c r="GO259" s="53"/>
      <c r="GP259" s="53"/>
      <c r="GQ259" s="53"/>
      <c r="GR259" s="53"/>
      <c r="GS259" s="53"/>
      <c r="GT259" s="53"/>
      <c r="GU259" s="53"/>
      <c r="GV259" s="53"/>
      <c r="GW259" s="53"/>
      <c r="GX259" s="53"/>
      <c r="GY259" s="53"/>
      <c r="GZ259" s="53"/>
      <c r="HA259" s="53"/>
      <c r="HB259" s="53"/>
      <c r="HC259" s="53"/>
      <c r="HD259" s="53"/>
      <c r="HE259" s="53"/>
      <c r="HF259" s="53"/>
      <c r="HG259" s="53"/>
      <c r="HH259" s="53"/>
      <c r="HI259" s="53"/>
      <c r="HJ259" s="53"/>
      <c r="HK259" s="53"/>
      <c r="HL259" s="53"/>
      <c r="HM259" s="53"/>
      <c r="HN259" s="53"/>
      <c r="HO259" s="53"/>
      <c r="HP259" s="53"/>
    </row>
    <row r="260" spans="2:224" s="54" customFormat="1" hidden="1" x14ac:dyDescent="0.2">
      <c r="B260" s="47"/>
      <c r="C260" s="89" t="s">
        <v>26</v>
      </c>
      <c r="D260" s="48">
        <f>D259/D258</f>
        <v>0</v>
      </c>
      <c r="E260" s="48"/>
      <c r="F260" s="48"/>
      <c r="G260" s="48"/>
      <c r="H260" s="48"/>
      <c r="I260" s="48"/>
      <c r="J260" s="48"/>
      <c r="K260" s="48"/>
      <c r="L260" s="48"/>
      <c r="M260" s="48"/>
      <c r="N260" s="49"/>
      <c r="O260" s="50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2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53"/>
      <c r="CQ260" s="53"/>
      <c r="CR260" s="53"/>
      <c r="CS260" s="53"/>
      <c r="CT260" s="53"/>
      <c r="CU260" s="53"/>
      <c r="CV260" s="53"/>
      <c r="CW260" s="53"/>
      <c r="CX260" s="53"/>
      <c r="CY260" s="53"/>
      <c r="CZ260" s="53"/>
      <c r="DA260" s="53"/>
      <c r="DB260" s="53"/>
      <c r="DC260" s="53"/>
      <c r="DD260" s="53"/>
      <c r="DE260" s="53"/>
      <c r="DF260" s="53"/>
      <c r="DG260" s="53"/>
      <c r="DH260" s="53"/>
      <c r="DI260" s="53"/>
      <c r="DJ260" s="53"/>
      <c r="DK260" s="53"/>
      <c r="DL260" s="53"/>
      <c r="DM260" s="53"/>
      <c r="DN260" s="53"/>
      <c r="DO260" s="53"/>
      <c r="DP260" s="53"/>
      <c r="DQ260" s="53"/>
      <c r="DR260" s="53"/>
      <c r="DS260" s="53"/>
      <c r="DT260" s="53"/>
      <c r="DU260" s="53"/>
      <c r="DV260" s="53"/>
      <c r="DW260" s="53"/>
      <c r="DX260" s="53"/>
      <c r="DY260" s="53"/>
      <c r="DZ260" s="53"/>
      <c r="EA260" s="53"/>
      <c r="EB260" s="53"/>
      <c r="EC260" s="53"/>
      <c r="ED260" s="53"/>
      <c r="EE260" s="53"/>
      <c r="EF260" s="53"/>
      <c r="EG260" s="53"/>
      <c r="EH260" s="53"/>
      <c r="EI260" s="53"/>
      <c r="EJ260" s="53"/>
      <c r="EK260" s="53"/>
      <c r="EL260" s="53"/>
      <c r="EM260" s="53"/>
      <c r="EN260" s="53"/>
      <c r="EO260" s="53"/>
      <c r="EP260" s="53"/>
      <c r="EQ260" s="53"/>
      <c r="ER260" s="53"/>
      <c r="ES260" s="53"/>
      <c r="ET260" s="53"/>
      <c r="EU260" s="53"/>
      <c r="EV260" s="53"/>
      <c r="EW260" s="53"/>
      <c r="EX260" s="53"/>
      <c r="EY260" s="53"/>
      <c r="EZ260" s="53"/>
      <c r="FA260" s="53"/>
      <c r="FB260" s="53"/>
      <c r="FC260" s="53"/>
      <c r="FD260" s="53"/>
      <c r="FE260" s="53"/>
      <c r="FF260" s="53"/>
      <c r="FG260" s="53"/>
      <c r="FH260" s="53"/>
      <c r="FI260" s="53"/>
      <c r="FJ260" s="53"/>
      <c r="FK260" s="53"/>
      <c r="FL260" s="53"/>
      <c r="FM260" s="53"/>
      <c r="FN260" s="53"/>
      <c r="FO260" s="53"/>
      <c r="FP260" s="53"/>
      <c r="FQ260" s="53"/>
      <c r="FR260" s="53"/>
      <c r="FS260" s="53"/>
      <c r="FT260" s="53"/>
      <c r="FU260" s="53"/>
      <c r="FV260" s="53"/>
      <c r="FW260" s="53"/>
      <c r="FX260" s="53"/>
      <c r="FY260" s="53"/>
      <c r="FZ260" s="53"/>
      <c r="GA260" s="53"/>
      <c r="GB260" s="53"/>
      <c r="GC260" s="53"/>
      <c r="GD260" s="53"/>
      <c r="GE260" s="53"/>
      <c r="GF260" s="53"/>
      <c r="GG260" s="53"/>
      <c r="GH260" s="53"/>
      <c r="GI260" s="53"/>
      <c r="GJ260" s="53"/>
      <c r="GK260" s="53"/>
      <c r="GL260" s="53"/>
      <c r="GM260" s="53"/>
      <c r="GN260" s="53"/>
      <c r="GO260" s="53"/>
      <c r="GP260" s="53"/>
      <c r="GQ260" s="53"/>
      <c r="GR260" s="53"/>
      <c r="GS260" s="53"/>
      <c r="GT260" s="53"/>
      <c r="GU260" s="53"/>
      <c r="GV260" s="53"/>
      <c r="GW260" s="53"/>
      <c r="GX260" s="53"/>
      <c r="GY260" s="53"/>
      <c r="GZ260" s="53"/>
      <c r="HA260" s="53"/>
      <c r="HB260" s="53"/>
      <c r="HC260" s="53"/>
      <c r="HD260" s="53"/>
      <c r="HE260" s="53"/>
      <c r="HF260" s="53"/>
      <c r="HG260" s="53"/>
      <c r="HH260" s="53"/>
      <c r="HI260" s="53"/>
      <c r="HJ260" s="53"/>
      <c r="HK260" s="53"/>
      <c r="HL260" s="53"/>
      <c r="HM260" s="53"/>
      <c r="HN260" s="53"/>
      <c r="HO260" s="53"/>
      <c r="HP260" s="53"/>
    </row>
    <row r="261" spans="2:224" s="54" customFormat="1" hidden="1" x14ac:dyDescent="0.2">
      <c r="B261" s="47"/>
      <c r="C261" s="89" t="s">
        <v>31</v>
      </c>
      <c r="D261" s="48">
        <f>D259+D260</f>
        <v>0</v>
      </c>
      <c r="E261" s="48"/>
      <c r="F261" s="48"/>
      <c r="G261" s="48"/>
      <c r="H261" s="48"/>
      <c r="I261" s="48"/>
      <c r="J261" s="48"/>
      <c r="K261" s="48"/>
      <c r="L261" s="48"/>
      <c r="M261" s="48"/>
      <c r="N261" s="49"/>
      <c r="O261" s="50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2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  <c r="CV261" s="53"/>
      <c r="CW261" s="53"/>
      <c r="CX261" s="53"/>
      <c r="CY261" s="53"/>
      <c r="CZ261" s="53"/>
      <c r="DA261" s="53"/>
      <c r="DB261" s="53"/>
      <c r="DC261" s="53"/>
      <c r="DD261" s="53"/>
      <c r="DE261" s="53"/>
      <c r="DF261" s="53"/>
      <c r="DG261" s="53"/>
      <c r="DH261" s="53"/>
      <c r="DI261" s="53"/>
      <c r="DJ261" s="53"/>
      <c r="DK261" s="53"/>
      <c r="DL261" s="53"/>
      <c r="DM261" s="53"/>
      <c r="DN261" s="53"/>
      <c r="DO261" s="53"/>
      <c r="DP261" s="53"/>
      <c r="DQ261" s="53"/>
      <c r="DR261" s="53"/>
      <c r="DS261" s="53"/>
      <c r="DT261" s="53"/>
      <c r="DU261" s="53"/>
      <c r="DV261" s="53"/>
      <c r="DW261" s="53"/>
      <c r="DX261" s="53"/>
      <c r="DY261" s="53"/>
      <c r="DZ261" s="53"/>
      <c r="EA261" s="53"/>
      <c r="EB261" s="53"/>
      <c r="EC261" s="53"/>
      <c r="ED261" s="53"/>
      <c r="EE261" s="53"/>
      <c r="EF261" s="53"/>
      <c r="EG261" s="53"/>
      <c r="EH261" s="53"/>
      <c r="EI261" s="53"/>
      <c r="EJ261" s="53"/>
      <c r="EK261" s="53"/>
      <c r="EL261" s="53"/>
      <c r="EM261" s="53"/>
      <c r="EN261" s="53"/>
      <c r="EO261" s="53"/>
      <c r="EP261" s="53"/>
      <c r="EQ261" s="53"/>
      <c r="ER261" s="53"/>
      <c r="ES261" s="53"/>
      <c r="ET261" s="53"/>
      <c r="EU261" s="53"/>
      <c r="EV261" s="53"/>
      <c r="EW261" s="53"/>
      <c r="EX261" s="53"/>
      <c r="EY261" s="53"/>
      <c r="EZ261" s="53"/>
      <c r="FA261" s="53"/>
      <c r="FB261" s="53"/>
      <c r="FC261" s="53"/>
      <c r="FD261" s="53"/>
      <c r="FE261" s="53"/>
      <c r="FF261" s="53"/>
      <c r="FG261" s="53"/>
      <c r="FH261" s="53"/>
      <c r="FI261" s="53"/>
      <c r="FJ261" s="53"/>
      <c r="FK261" s="53"/>
      <c r="FL261" s="53"/>
      <c r="FM261" s="53"/>
      <c r="FN261" s="53"/>
      <c r="FO261" s="53"/>
      <c r="FP261" s="53"/>
      <c r="FQ261" s="53"/>
      <c r="FR261" s="53"/>
      <c r="FS261" s="53"/>
      <c r="FT261" s="53"/>
      <c r="FU261" s="53"/>
      <c r="FV261" s="53"/>
      <c r="FW261" s="53"/>
      <c r="FX261" s="53"/>
      <c r="FY261" s="53"/>
      <c r="FZ261" s="53"/>
      <c r="GA261" s="53"/>
      <c r="GB261" s="53"/>
      <c r="GC261" s="53"/>
      <c r="GD261" s="53"/>
      <c r="GE261" s="53"/>
      <c r="GF261" s="53"/>
      <c r="GG261" s="53"/>
      <c r="GH261" s="53"/>
      <c r="GI261" s="53"/>
      <c r="GJ261" s="53"/>
      <c r="GK261" s="53"/>
      <c r="GL261" s="53"/>
      <c r="GM261" s="53"/>
      <c r="GN261" s="53"/>
      <c r="GO261" s="53"/>
      <c r="GP261" s="53"/>
      <c r="GQ261" s="53"/>
      <c r="GR261" s="53"/>
      <c r="GS261" s="53"/>
      <c r="GT261" s="53"/>
      <c r="GU261" s="53"/>
      <c r="GV261" s="53"/>
      <c r="GW261" s="53"/>
      <c r="GX261" s="53"/>
      <c r="GY261" s="53"/>
      <c r="GZ261" s="53"/>
      <c r="HA261" s="53"/>
      <c r="HB261" s="53"/>
      <c r="HC261" s="53"/>
      <c r="HD261" s="53"/>
      <c r="HE261" s="53"/>
      <c r="HF261" s="53"/>
      <c r="HG261" s="53"/>
      <c r="HH261" s="53"/>
      <c r="HI261" s="53"/>
      <c r="HJ261" s="53"/>
      <c r="HK261" s="53"/>
      <c r="HL261" s="53"/>
      <c r="HM261" s="53"/>
      <c r="HN261" s="53"/>
      <c r="HO261" s="53"/>
      <c r="HP261" s="53"/>
    </row>
    <row r="262" spans="2:224" s="54" customFormat="1" hidden="1" x14ac:dyDescent="0.2">
      <c r="B262" s="47"/>
      <c r="C262" s="89" t="s">
        <v>18</v>
      </c>
      <c r="D262" s="56">
        <f>D261+SUM(D257:HO257)</f>
        <v>0</v>
      </c>
      <c r="E262" s="48"/>
      <c r="F262" s="48"/>
      <c r="G262" s="48"/>
      <c r="H262" s="48"/>
      <c r="I262" s="48"/>
      <c r="J262" s="48"/>
      <c r="K262" s="48"/>
      <c r="L262" s="48"/>
      <c r="M262" s="48"/>
      <c r="N262" s="49"/>
      <c r="O262" s="50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5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3"/>
      <c r="CI262" s="53"/>
      <c r="CJ262" s="53"/>
      <c r="CK262" s="53"/>
      <c r="CL262" s="53"/>
      <c r="CM262" s="53"/>
      <c r="CN262" s="53"/>
      <c r="CO262" s="53"/>
      <c r="CP262" s="53"/>
      <c r="CQ262" s="53"/>
      <c r="CR262" s="53"/>
      <c r="CS262" s="53"/>
      <c r="CT262" s="53"/>
      <c r="CU262" s="53"/>
      <c r="CV262" s="53"/>
      <c r="CW262" s="53"/>
      <c r="CX262" s="53"/>
      <c r="CY262" s="53"/>
      <c r="CZ262" s="53"/>
      <c r="DA262" s="53"/>
      <c r="DB262" s="53"/>
      <c r="DC262" s="53"/>
      <c r="DD262" s="53"/>
      <c r="DE262" s="53"/>
      <c r="DF262" s="53"/>
      <c r="DG262" s="53"/>
      <c r="DH262" s="53"/>
      <c r="DI262" s="53"/>
      <c r="DJ262" s="53"/>
      <c r="DK262" s="53"/>
      <c r="DL262" s="53"/>
      <c r="DM262" s="53"/>
      <c r="DN262" s="53"/>
      <c r="DO262" s="53"/>
      <c r="DP262" s="53"/>
      <c r="DQ262" s="53"/>
      <c r="DR262" s="53"/>
      <c r="DS262" s="53"/>
      <c r="DT262" s="53"/>
      <c r="DU262" s="53"/>
      <c r="DV262" s="53"/>
      <c r="DW262" s="53"/>
      <c r="DX262" s="53"/>
      <c r="DY262" s="53"/>
      <c r="DZ262" s="53"/>
      <c r="EA262" s="53"/>
      <c r="EB262" s="53"/>
      <c r="EC262" s="53"/>
      <c r="ED262" s="53"/>
      <c r="EE262" s="53"/>
      <c r="EF262" s="53"/>
      <c r="EG262" s="53"/>
      <c r="EH262" s="53"/>
      <c r="EI262" s="53"/>
      <c r="EJ262" s="53"/>
      <c r="EK262" s="53"/>
      <c r="EL262" s="53"/>
      <c r="EM262" s="53"/>
      <c r="EN262" s="53"/>
      <c r="EO262" s="53"/>
      <c r="EP262" s="53"/>
      <c r="EQ262" s="53"/>
      <c r="ER262" s="53"/>
      <c r="ES262" s="53"/>
      <c r="ET262" s="53"/>
      <c r="EU262" s="53"/>
      <c r="EV262" s="53"/>
      <c r="EW262" s="53"/>
      <c r="EX262" s="53"/>
      <c r="EY262" s="53"/>
      <c r="EZ262" s="53"/>
      <c r="FA262" s="53"/>
      <c r="FB262" s="53"/>
      <c r="FC262" s="53"/>
      <c r="FD262" s="53"/>
      <c r="FE262" s="53"/>
      <c r="FF262" s="53"/>
      <c r="FG262" s="53"/>
      <c r="FH262" s="53"/>
      <c r="FI262" s="53"/>
      <c r="FJ262" s="53"/>
      <c r="FK262" s="53"/>
      <c r="FL262" s="53"/>
      <c r="FM262" s="53"/>
      <c r="FN262" s="53"/>
      <c r="FO262" s="53"/>
      <c r="FP262" s="53"/>
      <c r="FQ262" s="53"/>
      <c r="FR262" s="53"/>
      <c r="FS262" s="53"/>
      <c r="FT262" s="53"/>
      <c r="FU262" s="53"/>
      <c r="FV262" s="53"/>
      <c r="FW262" s="53"/>
      <c r="FX262" s="53"/>
      <c r="FY262" s="53"/>
      <c r="FZ262" s="53"/>
      <c r="GA262" s="53"/>
      <c r="GB262" s="53"/>
      <c r="GC262" s="53"/>
      <c r="GD262" s="53"/>
      <c r="GE262" s="53"/>
      <c r="GF262" s="53"/>
      <c r="GG262" s="53"/>
      <c r="GH262" s="53"/>
      <c r="GI262" s="53"/>
      <c r="GJ262" s="53"/>
      <c r="GK262" s="53"/>
      <c r="GL262" s="53"/>
      <c r="GM262" s="53"/>
      <c r="GN262" s="53"/>
      <c r="GO262" s="53"/>
      <c r="GP262" s="53"/>
      <c r="GQ262" s="53"/>
      <c r="GR262" s="53"/>
      <c r="GS262" s="53"/>
      <c r="GT262" s="53"/>
      <c r="GU262" s="53"/>
      <c r="GV262" s="53"/>
      <c r="GW262" s="53"/>
      <c r="GX262" s="53"/>
      <c r="GY262" s="53"/>
      <c r="GZ262" s="53"/>
      <c r="HA262" s="53"/>
      <c r="HB262" s="53"/>
      <c r="HC262" s="53"/>
      <c r="HD262" s="53"/>
      <c r="HE262" s="53"/>
      <c r="HF262" s="53"/>
      <c r="HG262" s="53"/>
      <c r="HH262" s="53"/>
      <c r="HI262" s="53"/>
      <c r="HJ262" s="53"/>
      <c r="HK262" s="53"/>
      <c r="HL262" s="53"/>
      <c r="HM262" s="53"/>
      <c r="HN262" s="53"/>
      <c r="HO262" s="53"/>
      <c r="HP262" s="53"/>
    </row>
    <row r="263" spans="2:224" s="54" customFormat="1" hidden="1" x14ac:dyDescent="0.2">
      <c r="B263" s="47"/>
      <c r="C263" s="89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9"/>
      <c r="O263" s="50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5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53"/>
      <c r="CQ263" s="53"/>
      <c r="CR263" s="53"/>
      <c r="CS263" s="53"/>
      <c r="CT263" s="53"/>
      <c r="CU263" s="53"/>
      <c r="CV263" s="53"/>
      <c r="CW263" s="53"/>
      <c r="CX263" s="53"/>
      <c r="CY263" s="53"/>
      <c r="CZ263" s="53"/>
      <c r="DA263" s="53"/>
      <c r="DB263" s="53"/>
      <c r="DC263" s="53"/>
      <c r="DD263" s="53"/>
      <c r="DE263" s="53"/>
      <c r="DF263" s="53"/>
      <c r="DG263" s="53"/>
      <c r="DH263" s="53"/>
      <c r="DI263" s="53"/>
      <c r="DJ263" s="53"/>
      <c r="DK263" s="53"/>
      <c r="DL263" s="53"/>
      <c r="DM263" s="53"/>
      <c r="DN263" s="53"/>
      <c r="DO263" s="53"/>
      <c r="DP263" s="53"/>
      <c r="DQ263" s="53"/>
      <c r="DR263" s="53"/>
      <c r="DS263" s="53"/>
      <c r="DT263" s="53"/>
      <c r="DU263" s="53"/>
      <c r="DV263" s="53"/>
      <c r="DW263" s="53"/>
      <c r="DX263" s="53"/>
      <c r="DY263" s="53"/>
      <c r="DZ263" s="53"/>
      <c r="EA263" s="53"/>
      <c r="EB263" s="53"/>
      <c r="EC263" s="53"/>
      <c r="ED263" s="53"/>
      <c r="EE263" s="53"/>
      <c r="EF263" s="53"/>
      <c r="EG263" s="53"/>
      <c r="EH263" s="53"/>
      <c r="EI263" s="53"/>
      <c r="EJ263" s="53"/>
      <c r="EK263" s="53"/>
      <c r="EL263" s="53"/>
      <c r="EM263" s="53"/>
      <c r="EN263" s="53"/>
      <c r="EO263" s="53"/>
      <c r="EP263" s="53"/>
      <c r="EQ263" s="53"/>
      <c r="ER263" s="53"/>
      <c r="ES263" s="53"/>
      <c r="ET263" s="53"/>
      <c r="EU263" s="53"/>
      <c r="EV263" s="53"/>
      <c r="EW263" s="53"/>
      <c r="EX263" s="53"/>
      <c r="EY263" s="53"/>
      <c r="EZ263" s="53"/>
      <c r="FA263" s="53"/>
      <c r="FB263" s="53"/>
      <c r="FC263" s="53"/>
      <c r="FD263" s="53"/>
      <c r="FE263" s="53"/>
      <c r="FF263" s="53"/>
      <c r="FG263" s="53"/>
      <c r="FH263" s="53"/>
      <c r="FI263" s="53"/>
      <c r="FJ263" s="53"/>
      <c r="FK263" s="53"/>
      <c r="FL263" s="53"/>
      <c r="FM263" s="53"/>
      <c r="FN263" s="53"/>
      <c r="FO263" s="53"/>
      <c r="FP263" s="53"/>
      <c r="FQ263" s="53"/>
      <c r="FR263" s="53"/>
      <c r="FS263" s="53"/>
      <c r="FT263" s="53"/>
      <c r="FU263" s="53"/>
      <c r="FV263" s="53"/>
      <c r="FW263" s="53"/>
      <c r="FX263" s="53"/>
      <c r="FY263" s="53"/>
      <c r="FZ263" s="53"/>
      <c r="GA263" s="53"/>
      <c r="GB263" s="53"/>
      <c r="GC263" s="53"/>
      <c r="GD263" s="53"/>
      <c r="GE263" s="53"/>
      <c r="GF263" s="53"/>
      <c r="GG263" s="53"/>
      <c r="GH263" s="53"/>
      <c r="GI263" s="53"/>
      <c r="GJ263" s="53"/>
      <c r="GK263" s="53"/>
      <c r="GL263" s="53"/>
      <c r="GM263" s="53"/>
      <c r="GN263" s="53"/>
      <c r="GO263" s="53"/>
      <c r="GP263" s="53"/>
      <c r="GQ263" s="53"/>
      <c r="GR263" s="53"/>
      <c r="GS263" s="53"/>
      <c r="GT263" s="53"/>
      <c r="GU263" s="53"/>
      <c r="GV263" s="53"/>
      <c r="GW263" s="53"/>
      <c r="GX263" s="53"/>
      <c r="GY263" s="53"/>
      <c r="GZ263" s="53"/>
      <c r="HA263" s="53"/>
      <c r="HB263" s="53"/>
      <c r="HC263" s="53"/>
      <c r="HD263" s="53"/>
      <c r="HE263" s="53"/>
      <c r="HF263" s="53"/>
      <c r="HG263" s="53"/>
      <c r="HH263" s="53"/>
      <c r="HI263" s="53"/>
      <c r="HJ263" s="53"/>
      <c r="HK263" s="53"/>
      <c r="HL263" s="53"/>
      <c r="HM263" s="53"/>
      <c r="HN263" s="53"/>
      <c r="HO263" s="53"/>
      <c r="HP263" s="53"/>
    </row>
    <row r="264" spans="2:224" s="54" customFormat="1" hidden="1" x14ac:dyDescent="0.2">
      <c r="B264" s="47"/>
      <c r="C264" s="89" t="s">
        <v>110</v>
      </c>
      <c r="D264" s="48">
        <f t="shared" ref="D264:M264" si="179">IF($D$11="Zug",D20,0)</f>
        <v>0</v>
      </c>
      <c r="E264" s="48">
        <f t="shared" si="179"/>
        <v>0</v>
      </c>
      <c r="F264" s="48">
        <f t="shared" si="179"/>
        <v>0</v>
      </c>
      <c r="G264" s="48">
        <f t="shared" si="179"/>
        <v>0</v>
      </c>
      <c r="H264" s="48">
        <f t="shared" si="179"/>
        <v>0</v>
      </c>
      <c r="I264" s="48">
        <f t="shared" si="179"/>
        <v>0</v>
      </c>
      <c r="J264" s="48">
        <f t="shared" si="179"/>
        <v>0</v>
      </c>
      <c r="K264" s="48">
        <f t="shared" si="179"/>
        <v>0</v>
      </c>
      <c r="L264" s="48">
        <f t="shared" si="179"/>
        <v>0</v>
      </c>
      <c r="M264" s="48">
        <f t="shared" si="179"/>
        <v>0</v>
      </c>
      <c r="N264" s="49"/>
      <c r="O264" s="50"/>
      <c r="P264" s="51">
        <f t="shared" ref="P264:Y264" si="180">IF($D$23="Zug",D32,0)</f>
        <v>0</v>
      </c>
      <c r="Q264" s="51">
        <f t="shared" si="180"/>
        <v>0</v>
      </c>
      <c r="R264" s="51">
        <f t="shared" si="180"/>
        <v>0</v>
      </c>
      <c r="S264" s="51">
        <f t="shared" si="180"/>
        <v>0</v>
      </c>
      <c r="T264" s="51">
        <f t="shared" si="180"/>
        <v>0</v>
      </c>
      <c r="U264" s="51">
        <f t="shared" si="180"/>
        <v>0</v>
      </c>
      <c r="V264" s="51">
        <f t="shared" si="180"/>
        <v>0</v>
      </c>
      <c r="W264" s="51">
        <f t="shared" si="180"/>
        <v>0</v>
      </c>
      <c r="X264" s="51">
        <f t="shared" si="180"/>
        <v>0</v>
      </c>
      <c r="Y264" s="51">
        <f t="shared" si="180"/>
        <v>0</v>
      </c>
      <c r="Z264" s="51"/>
      <c r="AA264" s="51">
        <f t="shared" ref="AA264:AJ264" si="181">IF($D$35="Zug",D44,0)</f>
        <v>0</v>
      </c>
      <c r="AB264" s="51">
        <f t="shared" si="181"/>
        <v>0</v>
      </c>
      <c r="AC264" s="51">
        <f t="shared" si="181"/>
        <v>0</v>
      </c>
      <c r="AD264" s="51">
        <f t="shared" si="181"/>
        <v>0</v>
      </c>
      <c r="AE264" s="51">
        <f t="shared" si="181"/>
        <v>0</v>
      </c>
      <c r="AF264" s="52">
        <f t="shared" si="181"/>
        <v>0</v>
      </c>
      <c r="AG264" s="51">
        <f t="shared" si="181"/>
        <v>0</v>
      </c>
      <c r="AH264" s="51">
        <f t="shared" si="181"/>
        <v>0</v>
      </c>
      <c r="AI264" s="51">
        <f t="shared" si="181"/>
        <v>0</v>
      </c>
      <c r="AJ264" s="51">
        <f t="shared" si="181"/>
        <v>0</v>
      </c>
      <c r="AK264" s="51"/>
      <c r="AL264" s="51">
        <f t="shared" ref="AL264:AU264" si="182">IF($D$47="Zug",D56,0)</f>
        <v>0</v>
      </c>
      <c r="AM264" s="51">
        <f t="shared" si="182"/>
        <v>0</v>
      </c>
      <c r="AN264" s="51">
        <f t="shared" si="182"/>
        <v>0</v>
      </c>
      <c r="AO264" s="51">
        <f t="shared" si="182"/>
        <v>0</v>
      </c>
      <c r="AP264" s="51">
        <f t="shared" si="182"/>
        <v>0</v>
      </c>
      <c r="AQ264" s="51">
        <f t="shared" si="182"/>
        <v>0</v>
      </c>
      <c r="AR264" s="51">
        <f t="shared" si="182"/>
        <v>0</v>
      </c>
      <c r="AS264" s="51">
        <f t="shared" si="182"/>
        <v>0</v>
      </c>
      <c r="AT264" s="51">
        <f t="shared" si="182"/>
        <v>0</v>
      </c>
      <c r="AU264" s="51">
        <f t="shared" si="182"/>
        <v>0</v>
      </c>
      <c r="AV264" s="51"/>
      <c r="AW264" s="51">
        <f t="shared" ref="AW264:BF264" si="183">IF($D$59="Zug",D68,0)</f>
        <v>0</v>
      </c>
      <c r="AX264" s="51">
        <f t="shared" si="183"/>
        <v>0</v>
      </c>
      <c r="AY264" s="51">
        <f t="shared" si="183"/>
        <v>0</v>
      </c>
      <c r="AZ264" s="51">
        <f t="shared" si="183"/>
        <v>0</v>
      </c>
      <c r="BA264" s="51">
        <f t="shared" si="183"/>
        <v>0</v>
      </c>
      <c r="BB264" s="51">
        <f t="shared" si="183"/>
        <v>0</v>
      </c>
      <c r="BC264" s="51">
        <f t="shared" si="183"/>
        <v>0</v>
      </c>
      <c r="BD264" s="51">
        <f t="shared" si="183"/>
        <v>0</v>
      </c>
      <c r="BE264" s="51">
        <f t="shared" si="183"/>
        <v>0</v>
      </c>
      <c r="BF264" s="51">
        <f t="shared" si="183"/>
        <v>0</v>
      </c>
      <c r="BG264" s="51"/>
      <c r="BH264" s="51">
        <f t="shared" ref="BH264:BQ264" si="184">IF($D$71="Zug",D80,0)</f>
        <v>0</v>
      </c>
      <c r="BI264" s="51">
        <f t="shared" si="184"/>
        <v>0</v>
      </c>
      <c r="BJ264" s="51">
        <f t="shared" si="184"/>
        <v>0</v>
      </c>
      <c r="BK264" s="51">
        <f t="shared" si="184"/>
        <v>0</v>
      </c>
      <c r="BL264" s="51">
        <f t="shared" si="184"/>
        <v>0</v>
      </c>
      <c r="BM264" s="51">
        <f t="shared" si="184"/>
        <v>0</v>
      </c>
      <c r="BN264" s="51">
        <f t="shared" si="184"/>
        <v>0</v>
      </c>
      <c r="BO264" s="51">
        <f t="shared" si="184"/>
        <v>0</v>
      </c>
      <c r="BP264" s="51">
        <f t="shared" si="184"/>
        <v>0</v>
      </c>
      <c r="BQ264" s="51">
        <f t="shared" si="184"/>
        <v>0</v>
      </c>
      <c r="BR264" s="51"/>
      <c r="BS264" s="51">
        <f t="shared" ref="BS264:CB264" si="185">IF($D$83="Zug",D92,0)</f>
        <v>0</v>
      </c>
      <c r="BT264" s="51">
        <f t="shared" si="185"/>
        <v>0</v>
      </c>
      <c r="BU264" s="51">
        <f t="shared" si="185"/>
        <v>0</v>
      </c>
      <c r="BV264" s="51">
        <f t="shared" si="185"/>
        <v>0</v>
      </c>
      <c r="BW264" s="51">
        <f t="shared" si="185"/>
        <v>0</v>
      </c>
      <c r="BX264" s="51">
        <f t="shared" si="185"/>
        <v>0</v>
      </c>
      <c r="BY264" s="51">
        <f t="shared" si="185"/>
        <v>0</v>
      </c>
      <c r="BZ264" s="51">
        <f t="shared" si="185"/>
        <v>0</v>
      </c>
      <c r="CA264" s="51">
        <f t="shared" si="185"/>
        <v>0</v>
      </c>
      <c r="CB264" s="51">
        <f t="shared" si="185"/>
        <v>0</v>
      </c>
      <c r="CC264" s="51"/>
      <c r="CD264" s="51">
        <f t="shared" ref="CD264:CM264" si="186">IF($D$95="Zug",D104,0)</f>
        <v>0</v>
      </c>
      <c r="CE264" s="51">
        <f t="shared" si="186"/>
        <v>0</v>
      </c>
      <c r="CF264" s="51">
        <f t="shared" si="186"/>
        <v>0</v>
      </c>
      <c r="CG264" s="51">
        <f t="shared" si="186"/>
        <v>0</v>
      </c>
      <c r="CH264" s="51">
        <f t="shared" si="186"/>
        <v>0</v>
      </c>
      <c r="CI264" s="51">
        <f t="shared" si="186"/>
        <v>0</v>
      </c>
      <c r="CJ264" s="51">
        <f t="shared" si="186"/>
        <v>0</v>
      </c>
      <c r="CK264" s="51">
        <f t="shared" si="186"/>
        <v>0</v>
      </c>
      <c r="CL264" s="51">
        <f t="shared" si="186"/>
        <v>0</v>
      </c>
      <c r="CM264" s="51">
        <f t="shared" si="186"/>
        <v>0</v>
      </c>
      <c r="CN264" s="51"/>
      <c r="CO264" s="51">
        <f t="shared" ref="CO264:CX264" si="187">IF($D$107="Zug",D116,0)</f>
        <v>0</v>
      </c>
      <c r="CP264" s="51">
        <f t="shared" si="187"/>
        <v>0</v>
      </c>
      <c r="CQ264" s="51">
        <f t="shared" si="187"/>
        <v>0</v>
      </c>
      <c r="CR264" s="51">
        <f t="shared" si="187"/>
        <v>0</v>
      </c>
      <c r="CS264" s="51">
        <f t="shared" si="187"/>
        <v>0</v>
      </c>
      <c r="CT264" s="51">
        <f t="shared" si="187"/>
        <v>0</v>
      </c>
      <c r="CU264" s="51">
        <f t="shared" si="187"/>
        <v>0</v>
      </c>
      <c r="CV264" s="51">
        <f t="shared" si="187"/>
        <v>0</v>
      </c>
      <c r="CW264" s="51">
        <f t="shared" si="187"/>
        <v>0</v>
      </c>
      <c r="CX264" s="51">
        <f t="shared" si="187"/>
        <v>0</v>
      </c>
      <c r="CY264" s="51"/>
      <c r="CZ264" s="51">
        <f t="shared" ref="CZ264:DI264" si="188">IF($D$119="Zug",D128,0)</f>
        <v>0</v>
      </c>
      <c r="DA264" s="51">
        <f t="shared" si="188"/>
        <v>0</v>
      </c>
      <c r="DB264" s="51">
        <f t="shared" si="188"/>
        <v>0</v>
      </c>
      <c r="DC264" s="51">
        <f t="shared" si="188"/>
        <v>0</v>
      </c>
      <c r="DD264" s="51">
        <f t="shared" si="188"/>
        <v>0</v>
      </c>
      <c r="DE264" s="51">
        <f t="shared" si="188"/>
        <v>0</v>
      </c>
      <c r="DF264" s="51">
        <f t="shared" si="188"/>
        <v>0</v>
      </c>
      <c r="DG264" s="51">
        <f t="shared" si="188"/>
        <v>0</v>
      </c>
      <c r="DH264" s="51">
        <f t="shared" si="188"/>
        <v>0</v>
      </c>
      <c r="DI264" s="51">
        <f t="shared" si="188"/>
        <v>0</v>
      </c>
      <c r="DJ264" s="51"/>
      <c r="DK264" s="51">
        <f t="shared" ref="DK264:DT264" si="189">IF($D$131="Zug",D140,0)</f>
        <v>0</v>
      </c>
      <c r="DL264" s="51">
        <f t="shared" si="189"/>
        <v>0</v>
      </c>
      <c r="DM264" s="51">
        <f t="shared" si="189"/>
        <v>0</v>
      </c>
      <c r="DN264" s="51">
        <f t="shared" si="189"/>
        <v>0</v>
      </c>
      <c r="DO264" s="51">
        <f t="shared" si="189"/>
        <v>0</v>
      </c>
      <c r="DP264" s="51">
        <f t="shared" si="189"/>
        <v>0</v>
      </c>
      <c r="DQ264" s="51">
        <f t="shared" si="189"/>
        <v>0</v>
      </c>
      <c r="DR264" s="51">
        <f t="shared" si="189"/>
        <v>0</v>
      </c>
      <c r="DS264" s="51">
        <f t="shared" si="189"/>
        <v>0</v>
      </c>
      <c r="DT264" s="51">
        <f t="shared" si="189"/>
        <v>0</v>
      </c>
      <c r="DU264" s="51"/>
      <c r="DV264" s="51">
        <f t="shared" ref="DV264:EE264" si="190">IF($D$143="Zug",D152,0)</f>
        <v>0</v>
      </c>
      <c r="DW264" s="51">
        <f t="shared" si="190"/>
        <v>0</v>
      </c>
      <c r="DX264" s="51">
        <f t="shared" si="190"/>
        <v>0</v>
      </c>
      <c r="DY264" s="51">
        <f t="shared" si="190"/>
        <v>0</v>
      </c>
      <c r="DZ264" s="51">
        <f t="shared" si="190"/>
        <v>0</v>
      </c>
      <c r="EA264" s="51">
        <f t="shared" si="190"/>
        <v>0</v>
      </c>
      <c r="EB264" s="51">
        <f t="shared" si="190"/>
        <v>0</v>
      </c>
      <c r="EC264" s="51">
        <f t="shared" si="190"/>
        <v>0</v>
      </c>
      <c r="ED264" s="51">
        <f t="shared" si="190"/>
        <v>0</v>
      </c>
      <c r="EE264" s="51">
        <f t="shared" si="190"/>
        <v>0</v>
      </c>
      <c r="EF264" s="51"/>
      <c r="EG264" s="51">
        <f t="shared" ref="EG264:EP264" si="191">IF($D$155="Zug",D164,0)</f>
        <v>0</v>
      </c>
      <c r="EH264" s="51">
        <f t="shared" si="191"/>
        <v>0</v>
      </c>
      <c r="EI264" s="51">
        <f t="shared" si="191"/>
        <v>0</v>
      </c>
      <c r="EJ264" s="51">
        <f t="shared" si="191"/>
        <v>0</v>
      </c>
      <c r="EK264" s="51">
        <f t="shared" si="191"/>
        <v>0</v>
      </c>
      <c r="EL264" s="51">
        <f t="shared" si="191"/>
        <v>0</v>
      </c>
      <c r="EM264" s="51">
        <f t="shared" si="191"/>
        <v>0</v>
      </c>
      <c r="EN264" s="51">
        <f t="shared" si="191"/>
        <v>0</v>
      </c>
      <c r="EO264" s="51">
        <f t="shared" si="191"/>
        <v>0</v>
      </c>
      <c r="EP264" s="51">
        <f t="shared" si="191"/>
        <v>0</v>
      </c>
      <c r="EQ264" s="51"/>
      <c r="ER264" s="51">
        <f t="shared" ref="ER264:FA264" si="192">IF($D$167="Zug",D176,0)</f>
        <v>0</v>
      </c>
      <c r="ES264" s="51">
        <f t="shared" si="192"/>
        <v>0</v>
      </c>
      <c r="ET264" s="51">
        <f t="shared" si="192"/>
        <v>0</v>
      </c>
      <c r="EU264" s="51">
        <f t="shared" si="192"/>
        <v>0</v>
      </c>
      <c r="EV264" s="51">
        <f t="shared" si="192"/>
        <v>0</v>
      </c>
      <c r="EW264" s="51">
        <f t="shared" si="192"/>
        <v>0</v>
      </c>
      <c r="EX264" s="51">
        <f t="shared" si="192"/>
        <v>0</v>
      </c>
      <c r="EY264" s="51">
        <f t="shared" si="192"/>
        <v>0</v>
      </c>
      <c r="EZ264" s="51">
        <f t="shared" si="192"/>
        <v>0</v>
      </c>
      <c r="FA264" s="51">
        <f t="shared" si="192"/>
        <v>0</v>
      </c>
      <c r="FB264" s="51"/>
      <c r="FC264" s="51">
        <f t="shared" ref="FC264:FL264" si="193">IF($D$179="Zug",D188,0)</f>
        <v>0</v>
      </c>
      <c r="FD264" s="51">
        <f t="shared" si="193"/>
        <v>0</v>
      </c>
      <c r="FE264" s="51">
        <f t="shared" si="193"/>
        <v>0</v>
      </c>
      <c r="FF264" s="51">
        <f t="shared" si="193"/>
        <v>0</v>
      </c>
      <c r="FG264" s="51">
        <f t="shared" si="193"/>
        <v>0</v>
      </c>
      <c r="FH264" s="51">
        <f t="shared" si="193"/>
        <v>0</v>
      </c>
      <c r="FI264" s="51">
        <f t="shared" si="193"/>
        <v>0</v>
      </c>
      <c r="FJ264" s="51">
        <f t="shared" si="193"/>
        <v>0</v>
      </c>
      <c r="FK264" s="51">
        <f t="shared" si="193"/>
        <v>0</v>
      </c>
      <c r="FL264" s="51">
        <f t="shared" si="193"/>
        <v>0</v>
      </c>
      <c r="FM264" s="51"/>
      <c r="FN264" s="51">
        <f t="shared" ref="FN264:FW264" si="194">IF($D$191="Zug",D200,0)</f>
        <v>0</v>
      </c>
      <c r="FO264" s="51">
        <f t="shared" si="194"/>
        <v>0</v>
      </c>
      <c r="FP264" s="51">
        <f t="shared" si="194"/>
        <v>0</v>
      </c>
      <c r="FQ264" s="51">
        <f t="shared" si="194"/>
        <v>0</v>
      </c>
      <c r="FR264" s="51">
        <f t="shared" si="194"/>
        <v>0</v>
      </c>
      <c r="FS264" s="51">
        <f t="shared" si="194"/>
        <v>0</v>
      </c>
      <c r="FT264" s="51">
        <f t="shared" si="194"/>
        <v>0</v>
      </c>
      <c r="FU264" s="51">
        <f t="shared" si="194"/>
        <v>0</v>
      </c>
      <c r="FV264" s="51">
        <f t="shared" si="194"/>
        <v>0</v>
      </c>
      <c r="FW264" s="51">
        <f t="shared" si="194"/>
        <v>0</v>
      </c>
      <c r="FX264" s="51"/>
      <c r="FY264" s="51">
        <f t="shared" ref="FY264:GH264" si="195">IF($D$203="Zug",D212,0)</f>
        <v>0</v>
      </c>
      <c r="FZ264" s="51">
        <f t="shared" si="195"/>
        <v>0</v>
      </c>
      <c r="GA264" s="51">
        <f t="shared" si="195"/>
        <v>0</v>
      </c>
      <c r="GB264" s="51">
        <f t="shared" si="195"/>
        <v>0</v>
      </c>
      <c r="GC264" s="51">
        <f t="shared" si="195"/>
        <v>0</v>
      </c>
      <c r="GD264" s="51">
        <f t="shared" si="195"/>
        <v>0</v>
      </c>
      <c r="GE264" s="51">
        <f t="shared" si="195"/>
        <v>0</v>
      </c>
      <c r="GF264" s="51">
        <f t="shared" si="195"/>
        <v>0</v>
      </c>
      <c r="GG264" s="51">
        <f t="shared" si="195"/>
        <v>0</v>
      </c>
      <c r="GH264" s="51">
        <f t="shared" si="195"/>
        <v>0</v>
      </c>
      <c r="GI264" s="51"/>
      <c r="GJ264" s="51">
        <f t="shared" ref="GJ264:GS264" si="196">IF($D$215="Zug",D224,0)</f>
        <v>0</v>
      </c>
      <c r="GK264" s="51">
        <f t="shared" si="196"/>
        <v>0</v>
      </c>
      <c r="GL264" s="51">
        <f t="shared" si="196"/>
        <v>0</v>
      </c>
      <c r="GM264" s="51">
        <f t="shared" si="196"/>
        <v>0</v>
      </c>
      <c r="GN264" s="51">
        <f t="shared" si="196"/>
        <v>0</v>
      </c>
      <c r="GO264" s="51">
        <f t="shared" si="196"/>
        <v>0</v>
      </c>
      <c r="GP264" s="51">
        <f t="shared" si="196"/>
        <v>0</v>
      </c>
      <c r="GQ264" s="51">
        <f t="shared" si="196"/>
        <v>0</v>
      </c>
      <c r="GR264" s="51">
        <f t="shared" si="196"/>
        <v>0</v>
      </c>
      <c r="GS264" s="51">
        <f t="shared" si="196"/>
        <v>0</v>
      </c>
      <c r="GT264" s="51"/>
      <c r="GU264" s="51">
        <f t="shared" ref="GU264:HD264" si="197">IF($D$227="Zug",D236,0)</f>
        <v>0</v>
      </c>
      <c r="GV264" s="51">
        <f t="shared" si="197"/>
        <v>0</v>
      </c>
      <c r="GW264" s="51">
        <f t="shared" si="197"/>
        <v>0</v>
      </c>
      <c r="GX264" s="51">
        <f t="shared" si="197"/>
        <v>0</v>
      </c>
      <c r="GY264" s="51">
        <f t="shared" si="197"/>
        <v>0</v>
      </c>
      <c r="GZ264" s="51">
        <f t="shared" si="197"/>
        <v>0</v>
      </c>
      <c r="HA264" s="51">
        <f t="shared" si="197"/>
        <v>0</v>
      </c>
      <c r="HB264" s="51">
        <f t="shared" si="197"/>
        <v>0</v>
      </c>
      <c r="HC264" s="51">
        <f t="shared" si="197"/>
        <v>0</v>
      </c>
      <c r="HD264" s="51">
        <f t="shared" si="197"/>
        <v>0</v>
      </c>
      <c r="HE264" s="51"/>
      <c r="HF264" s="51">
        <f t="shared" ref="HF264:HO264" si="198">IF($D$239="Zug",D248,0)</f>
        <v>0</v>
      </c>
      <c r="HG264" s="51">
        <f t="shared" si="198"/>
        <v>0</v>
      </c>
      <c r="HH264" s="51">
        <f t="shared" si="198"/>
        <v>0</v>
      </c>
      <c r="HI264" s="51">
        <f t="shared" si="198"/>
        <v>0</v>
      </c>
      <c r="HJ264" s="51">
        <f t="shared" si="198"/>
        <v>0</v>
      </c>
      <c r="HK264" s="51">
        <f t="shared" si="198"/>
        <v>0</v>
      </c>
      <c r="HL264" s="51">
        <f t="shared" si="198"/>
        <v>0</v>
      </c>
      <c r="HM264" s="51">
        <f t="shared" si="198"/>
        <v>0</v>
      </c>
      <c r="HN264" s="51">
        <f t="shared" si="198"/>
        <v>0</v>
      </c>
      <c r="HO264" s="51">
        <f t="shared" si="198"/>
        <v>0</v>
      </c>
      <c r="HP264" s="53"/>
    </row>
    <row r="265" spans="2:224" s="54" customFormat="1" hidden="1" x14ac:dyDescent="0.2">
      <c r="B265" s="47"/>
      <c r="C265" s="89"/>
      <c r="D265" s="48">
        <f t="shared" ref="D265:M265" si="199">RANK(D264,$D$264:$HO$264,0)</f>
        <v>1</v>
      </c>
      <c r="E265" s="48">
        <f t="shared" si="199"/>
        <v>1</v>
      </c>
      <c r="F265" s="48">
        <f t="shared" si="199"/>
        <v>1</v>
      </c>
      <c r="G265" s="48">
        <f t="shared" si="199"/>
        <v>1</v>
      </c>
      <c r="H265" s="48">
        <f t="shared" si="199"/>
        <v>1</v>
      </c>
      <c r="I265" s="48">
        <f t="shared" si="199"/>
        <v>1</v>
      </c>
      <c r="J265" s="48">
        <f t="shared" si="199"/>
        <v>1</v>
      </c>
      <c r="K265" s="48">
        <f t="shared" si="199"/>
        <v>1</v>
      </c>
      <c r="L265" s="48">
        <f t="shared" si="199"/>
        <v>1</v>
      </c>
      <c r="M265" s="48">
        <f t="shared" si="199"/>
        <v>1</v>
      </c>
      <c r="N265" s="49"/>
      <c r="O265" s="50"/>
      <c r="P265" s="51">
        <f t="shared" ref="P265:Y265" si="200">RANK(P264,$D$264:$HO$264,0)</f>
        <v>1</v>
      </c>
      <c r="Q265" s="51">
        <f t="shared" si="200"/>
        <v>1</v>
      </c>
      <c r="R265" s="51">
        <f t="shared" si="200"/>
        <v>1</v>
      </c>
      <c r="S265" s="51">
        <f t="shared" si="200"/>
        <v>1</v>
      </c>
      <c r="T265" s="51">
        <f t="shared" si="200"/>
        <v>1</v>
      </c>
      <c r="U265" s="51">
        <f t="shared" si="200"/>
        <v>1</v>
      </c>
      <c r="V265" s="51">
        <f t="shared" si="200"/>
        <v>1</v>
      </c>
      <c r="W265" s="51">
        <f t="shared" si="200"/>
        <v>1</v>
      </c>
      <c r="X265" s="51">
        <f t="shared" si="200"/>
        <v>1</v>
      </c>
      <c r="Y265" s="51">
        <f t="shared" si="200"/>
        <v>1</v>
      </c>
      <c r="Z265" s="51"/>
      <c r="AA265" s="51">
        <f t="shared" ref="AA265:AJ265" si="201">RANK(AA264,$D$264:$HO$264,0)</f>
        <v>1</v>
      </c>
      <c r="AB265" s="51">
        <f t="shared" si="201"/>
        <v>1</v>
      </c>
      <c r="AC265" s="51">
        <f t="shared" si="201"/>
        <v>1</v>
      </c>
      <c r="AD265" s="51">
        <f t="shared" si="201"/>
        <v>1</v>
      </c>
      <c r="AE265" s="51">
        <f t="shared" si="201"/>
        <v>1</v>
      </c>
      <c r="AF265" s="52">
        <f t="shared" si="201"/>
        <v>1</v>
      </c>
      <c r="AG265" s="51">
        <f t="shared" si="201"/>
        <v>1</v>
      </c>
      <c r="AH265" s="51">
        <f t="shared" si="201"/>
        <v>1</v>
      </c>
      <c r="AI265" s="51">
        <f t="shared" si="201"/>
        <v>1</v>
      </c>
      <c r="AJ265" s="51">
        <f t="shared" si="201"/>
        <v>1</v>
      </c>
      <c r="AK265" s="51"/>
      <c r="AL265" s="51">
        <f t="shared" ref="AL265:AU265" si="202">RANK(AL264,$D$264:$HO$264,0)</f>
        <v>1</v>
      </c>
      <c r="AM265" s="51">
        <f t="shared" si="202"/>
        <v>1</v>
      </c>
      <c r="AN265" s="51">
        <f t="shared" si="202"/>
        <v>1</v>
      </c>
      <c r="AO265" s="51">
        <f t="shared" si="202"/>
        <v>1</v>
      </c>
      <c r="AP265" s="51">
        <f t="shared" si="202"/>
        <v>1</v>
      </c>
      <c r="AQ265" s="51">
        <f t="shared" si="202"/>
        <v>1</v>
      </c>
      <c r="AR265" s="51">
        <f t="shared" si="202"/>
        <v>1</v>
      </c>
      <c r="AS265" s="51">
        <f t="shared" si="202"/>
        <v>1</v>
      </c>
      <c r="AT265" s="51">
        <f t="shared" si="202"/>
        <v>1</v>
      </c>
      <c r="AU265" s="51">
        <f t="shared" si="202"/>
        <v>1</v>
      </c>
      <c r="AV265" s="51"/>
      <c r="AW265" s="51">
        <f t="shared" ref="AW265:BF265" si="203">RANK(AW264,$D$264:$HO$264,0)</f>
        <v>1</v>
      </c>
      <c r="AX265" s="51">
        <f t="shared" si="203"/>
        <v>1</v>
      </c>
      <c r="AY265" s="51">
        <f t="shared" si="203"/>
        <v>1</v>
      </c>
      <c r="AZ265" s="51">
        <f t="shared" si="203"/>
        <v>1</v>
      </c>
      <c r="BA265" s="51">
        <f t="shared" si="203"/>
        <v>1</v>
      </c>
      <c r="BB265" s="51">
        <f t="shared" si="203"/>
        <v>1</v>
      </c>
      <c r="BC265" s="51">
        <f t="shared" si="203"/>
        <v>1</v>
      </c>
      <c r="BD265" s="51">
        <f t="shared" si="203"/>
        <v>1</v>
      </c>
      <c r="BE265" s="51">
        <f t="shared" si="203"/>
        <v>1</v>
      </c>
      <c r="BF265" s="51">
        <f t="shared" si="203"/>
        <v>1</v>
      </c>
      <c r="BG265" s="51"/>
      <c r="BH265" s="51">
        <f t="shared" ref="BH265:BQ265" si="204">RANK(BH264,$D$264:$HO$264,0)</f>
        <v>1</v>
      </c>
      <c r="BI265" s="51">
        <f t="shared" si="204"/>
        <v>1</v>
      </c>
      <c r="BJ265" s="51">
        <f t="shared" si="204"/>
        <v>1</v>
      </c>
      <c r="BK265" s="51">
        <f t="shared" si="204"/>
        <v>1</v>
      </c>
      <c r="BL265" s="51">
        <f t="shared" si="204"/>
        <v>1</v>
      </c>
      <c r="BM265" s="51">
        <f t="shared" si="204"/>
        <v>1</v>
      </c>
      <c r="BN265" s="51">
        <f t="shared" si="204"/>
        <v>1</v>
      </c>
      <c r="BO265" s="51">
        <f t="shared" si="204"/>
        <v>1</v>
      </c>
      <c r="BP265" s="51">
        <f t="shared" si="204"/>
        <v>1</v>
      </c>
      <c r="BQ265" s="51">
        <f t="shared" si="204"/>
        <v>1</v>
      </c>
      <c r="BR265" s="51"/>
      <c r="BS265" s="51">
        <f t="shared" ref="BS265:CB265" si="205">RANK(BS264,$D$264:$HO$264,0)</f>
        <v>1</v>
      </c>
      <c r="BT265" s="51">
        <f t="shared" si="205"/>
        <v>1</v>
      </c>
      <c r="BU265" s="51">
        <f t="shared" si="205"/>
        <v>1</v>
      </c>
      <c r="BV265" s="51">
        <f t="shared" si="205"/>
        <v>1</v>
      </c>
      <c r="BW265" s="51">
        <f t="shared" si="205"/>
        <v>1</v>
      </c>
      <c r="BX265" s="51">
        <f t="shared" si="205"/>
        <v>1</v>
      </c>
      <c r="BY265" s="51">
        <f t="shared" si="205"/>
        <v>1</v>
      </c>
      <c r="BZ265" s="51">
        <f t="shared" si="205"/>
        <v>1</v>
      </c>
      <c r="CA265" s="51">
        <f t="shared" si="205"/>
        <v>1</v>
      </c>
      <c r="CB265" s="51">
        <f t="shared" si="205"/>
        <v>1</v>
      </c>
      <c r="CC265" s="51"/>
      <c r="CD265" s="51">
        <f t="shared" ref="CD265:CM265" si="206">RANK(CD264,$D$264:$HO$264,0)</f>
        <v>1</v>
      </c>
      <c r="CE265" s="51">
        <f t="shared" si="206"/>
        <v>1</v>
      </c>
      <c r="CF265" s="51">
        <f t="shared" si="206"/>
        <v>1</v>
      </c>
      <c r="CG265" s="51">
        <f t="shared" si="206"/>
        <v>1</v>
      </c>
      <c r="CH265" s="51">
        <f t="shared" si="206"/>
        <v>1</v>
      </c>
      <c r="CI265" s="51">
        <f t="shared" si="206"/>
        <v>1</v>
      </c>
      <c r="CJ265" s="51">
        <f t="shared" si="206"/>
        <v>1</v>
      </c>
      <c r="CK265" s="51">
        <f t="shared" si="206"/>
        <v>1</v>
      </c>
      <c r="CL265" s="51">
        <f t="shared" si="206"/>
        <v>1</v>
      </c>
      <c r="CM265" s="51">
        <f t="shared" si="206"/>
        <v>1</v>
      </c>
      <c r="CN265" s="51"/>
      <c r="CO265" s="51">
        <f t="shared" ref="CO265:CX265" si="207">RANK(CO264,$D$264:$HO$264,0)</f>
        <v>1</v>
      </c>
      <c r="CP265" s="51">
        <f t="shared" si="207"/>
        <v>1</v>
      </c>
      <c r="CQ265" s="51">
        <f t="shared" si="207"/>
        <v>1</v>
      </c>
      <c r="CR265" s="51">
        <f t="shared" si="207"/>
        <v>1</v>
      </c>
      <c r="CS265" s="51">
        <f t="shared" si="207"/>
        <v>1</v>
      </c>
      <c r="CT265" s="51">
        <f t="shared" si="207"/>
        <v>1</v>
      </c>
      <c r="CU265" s="51">
        <f t="shared" si="207"/>
        <v>1</v>
      </c>
      <c r="CV265" s="51">
        <f t="shared" si="207"/>
        <v>1</v>
      </c>
      <c r="CW265" s="51">
        <f t="shared" si="207"/>
        <v>1</v>
      </c>
      <c r="CX265" s="51">
        <f t="shared" si="207"/>
        <v>1</v>
      </c>
      <c r="CY265" s="51"/>
      <c r="CZ265" s="51">
        <f t="shared" ref="CZ265:DI265" si="208">RANK(CZ264,$D$264:$HO$264,0)</f>
        <v>1</v>
      </c>
      <c r="DA265" s="51">
        <f t="shared" si="208"/>
        <v>1</v>
      </c>
      <c r="DB265" s="51">
        <f t="shared" si="208"/>
        <v>1</v>
      </c>
      <c r="DC265" s="51">
        <f t="shared" si="208"/>
        <v>1</v>
      </c>
      <c r="DD265" s="51">
        <f t="shared" si="208"/>
        <v>1</v>
      </c>
      <c r="DE265" s="51">
        <f t="shared" si="208"/>
        <v>1</v>
      </c>
      <c r="DF265" s="51">
        <f t="shared" si="208"/>
        <v>1</v>
      </c>
      <c r="DG265" s="51">
        <f t="shared" si="208"/>
        <v>1</v>
      </c>
      <c r="DH265" s="51">
        <f t="shared" si="208"/>
        <v>1</v>
      </c>
      <c r="DI265" s="51">
        <f t="shared" si="208"/>
        <v>1</v>
      </c>
      <c r="DJ265" s="51"/>
      <c r="DK265" s="51">
        <f t="shared" ref="DK265:DT265" si="209">RANK(DK264,$D$264:$HO$264,0)</f>
        <v>1</v>
      </c>
      <c r="DL265" s="51">
        <f t="shared" si="209"/>
        <v>1</v>
      </c>
      <c r="DM265" s="51">
        <f t="shared" si="209"/>
        <v>1</v>
      </c>
      <c r="DN265" s="51">
        <f t="shared" si="209"/>
        <v>1</v>
      </c>
      <c r="DO265" s="51">
        <f t="shared" si="209"/>
        <v>1</v>
      </c>
      <c r="DP265" s="51">
        <f t="shared" si="209"/>
        <v>1</v>
      </c>
      <c r="DQ265" s="51">
        <f t="shared" si="209"/>
        <v>1</v>
      </c>
      <c r="DR265" s="51">
        <f t="shared" si="209"/>
        <v>1</v>
      </c>
      <c r="DS265" s="51">
        <f t="shared" si="209"/>
        <v>1</v>
      </c>
      <c r="DT265" s="51">
        <f t="shared" si="209"/>
        <v>1</v>
      </c>
      <c r="DU265" s="51"/>
      <c r="DV265" s="51">
        <f t="shared" ref="DV265:EE265" si="210">RANK(DV264,$D$264:$HO$264,0)</f>
        <v>1</v>
      </c>
      <c r="DW265" s="51">
        <f t="shared" si="210"/>
        <v>1</v>
      </c>
      <c r="DX265" s="51">
        <f t="shared" si="210"/>
        <v>1</v>
      </c>
      <c r="DY265" s="51">
        <f t="shared" si="210"/>
        <v>1</v>
      </c>
      <c r="DZ265" s="51">
        <f t="shared" si="210"/>
        <v>1</v>
      </c>
      <c r="EA265" s="51">
        <f t="shared" si="210"/>
        <v>1</v>
      </c>
      <c r="EB265" s="51">
        <f t="shared" si="210"/>
        <v>1</v>
      </c>
      <c r="EC265" s="51">
        <f t="shared" si="210"/>
        <v>1</v>
      </c>
      <c r="ED265" s="51">
        <f t="shared" si="210"/>
        <v>1</v>
      </c>
      <c r="EE265" s="51">
        <f t="shared" si="210"/>
        <v>1</v>
      </c>
      <c r="EF265" s="51"/>
      <c r="EG265" s="51">
        <f t="shared" ref="EG265:EP265" si="211">RANK(EG264,$D$264:$HO$264,0)</f>
        <v>1</v>
      </c>
      <c r="EH265" s="51">
        <f t="shared" si="211"/>
        <v>1</v>
      </c>
      <c r="EI265" s="51">
        <f t="shared" si="211"/>
        <v>1</v>
      </c>
      <c r="EJ265" s="51">
        <f t="shared" si="211"/>
        <v>1</v>
      </c>
      <c r="EK265" s="51">
        <f t="shared" si="211"/>
        <v>1</v>
      </c>
      <c r="EL265" s="51">
        <f t="shared" si="211"/>
        <v>1</v>
      </c>
      <c r="EM265" s="51">
        <f t="shared" si="211"/>
        <v>1</v>
      </c>
      <c r="EN265" s="51">
        <f t="shared" si="211"/>
        <v>1</v>
      </c>
      <c r="EO265" s="51">
        <f t="shared" si="211"/>
        <v>1</v>
      </c>
      <c r="EP265" s="51">
        <f t="shared" si="211"/>
        <v>1</v>
      </c>
      <c r="EQ265" s="51"/>
      <c r="ER265" s="51">
        <f t="shared" ref="ER265:FA265" si="212">RANK(ER264,$D$264:$HO$264,0)</f>
        <v>1</v>
      </c>
      <c r="ES265" s="51">
        <f t="shared" si="212"/>
        <v>1</v>
      </c>
      <c r="ET265" s="51">
        <f t="shared" si="212"/>
        <v>1</v>
      </c>
      <c r="EU265" s="51">
        <f t="shared" si="212"/>
        <v>1</v>
      </c>
      <c r="EV265" s="51">
        <f t="shared" si="212"/>
        <v>1</v>
      </c>
      <c r="EW265" s="51">
        <f t="shared" si="212"/>
        <v>1</v>
      </c>
      <c r="EX265" s="51">
        <f t="shared" si="212"/>
        <v>1</v>
      </c>
      <c r="EY265" s="51">
        <f t="shared" si="212"/>
        <v>1</v>
      </c>
      <c r="EZ265" s="51">
        <f t="shared" si="212"/>
        <v>1</v>
      </c>
      <c r="FA265" s="51">
        <f t="shared" si="212"/>
        <v>1</v>
      </c>
      <c r="FB265" s="51"/>
      <c r="FC265" s="51">
        <f t="shared" ref="FC265:FL265" si="213">RANK(FC264,$D$264:$HO$264,0)</f>
        <v>1</v>
      </c>
      <c r="FD265" s="51">
        <f t="shared" si="213"/>
        <v>1</v>
      </c>
      <c r="FE265" s="51">
        <f t="shared" si="213"/>
        <v>1</v>
      </c>
      <c r="FF265" s="51">
        <f t="shared" si="213"/>
        <v>1</v>
      </c>
      <c r="FG265" s="51">
        <f t="shared" si="213"/>
        <v>1</v>
      </c>
      <c r="FH265" s="51">
        <f t="shared" si="213"/>
        <v>1</v>
      </c>
      <c r="FI265" s="51">
        <f t="shared" si="213"/>
        <v>1</v>
      </c>
      <c r="FJ265" s="51">
        <f t="shared" si="213"/>
        <v>1</v>
      </c>
      <c r="FK265" s="51">
        <f t="shared" si="213"/>
        <v>1</v>
      </c>
      <c r="FL265" s="51">
        <f t="shared" si="213"/>
        <v>1</v>
      </c>
      <c r="FM265" s="51"/>
      <c r="FN265" s="51">
        <f t="shared" ref="FN265:FW265" si="214">RANK(FN264,$D$264:$HO$264,0)</f>
        <v>1</v>
      </c>
      <c r="FO265" s="51">
        <f t="shared" si="214"/>
        <v>1</v>
      </c>
      <c r="FP265" s="51">
        <f t="shared" si="214"/>
        <v>1</v>
      </c>
      <c r="FQ265" s="51">
        <f t="shared" si="214"/>
        <v>1</v>
      </c>
      <c r="FR265" s="51">
        <f t="shared" si="214"/>
        <v>1</v>
      </c>
      <c r="FS265" s="51">
        <f t="shared" si="214"/>
        <v>1</v>
      </c>
      <c r="FT265" s="51">
        <f t="shared" si="214"/>
        <v>1</v>
      </c>
      <c r="FU265" s="51">
        <f t="shared" si="214"/>
        <v>1</v>
      </c>
      <c r="FV265" s="51">
        <f t="shared" si="214"/>
        <v>1</v>
      </c>
      <c r="FW265" s="51">
        <f t="shared" si="214"/>
        <v>1</v>
      </c>
      <c r="FX265" s="51"/>
      <c r="FY265" s="51">
        <f t="shared" ref="FY265:GH265" si="215">RANK(FY264,$D$264:$HO$264,0)</f>
        <v>1</v>
      </c>
      <c r="FZ265" s="51">
        <f t="shared" si="215"/>
        <v>1</v>
      </c>
      <c r="GA265" s="51">
        <f t="shared" si="215"/>
        <v>1</v>
      </c>
      <c r="GB265" s="51">
        <f t="shared" si="215"/>
        <v>1</v>
      </c>
      <c r="GC265" s="51">
        <f t="shared" si="215"/>
        <v>1</v>
      </c>
      <c r="GD265" s="51">
        <f t="shared" si="215"/>
        <v>1</v>
      </c>
      <c r="GE265" s="51">
        <f t="shared" si="215"/>
        <v>1</v>
      </c>
      <c r="GF265" s="51">
        <f t="shared" si="215"/>
        <v>1</v>
      </c>
      <c r="GG265" s="51">
        <f t="shared" si="215"/>
        <v>1</v>
      </c>
      <c r="GH265" s="51">
        <f t="shared" si="215"/>
        <v>1</v>
      </c>
      <c r="GI265" s="51"/>
      <c r="GJ265" s="51">
        <f t="shared" ref="GJ265:GS265" si="216">RANK(GJ264,$D$264:$HO$264,0)</f>
        <v>1</v>
      </c>
      <c r="GK265" s="51">
        <f t="shared" si="216"/>
        <v>1</v>
      </c>
      <c r="GL265" s="51">
        <f t="shared" si="216"/>
        <v>1</v>
      </c>
      <c r="GM265" s="51">
        <f t="shared" si="216"/>
        <v>1</v>
      </c>
      <c r="GN265" s="51">
        <f t="shared" si="216"/>
        <v>1</v>
      </c>
      <c r="GO265" s="51">
        <f t="shared" si="216"/>
        <v>1</v>
      </c>
      <c r="GP265" s="51">
        <f t="shared" si="216"/>
        <v>1</v>
      </c>
      <c r="GQ265" s="51">
        <f t="shared" si="216"/>
        <v>1</v>
      </c>
      <c r="GR265" s="51">
        <f t="shared" si="216"/>
        <v>1</v>
      </c>
      <c r="GS265" s="51">
        <f t="shared" si="216"/>
        <v>1</v>
      </c>
      <c r="GT265" s="51"/>
      <c r="GU265" s="51">
        <f t="shared" ref="GU265:HD265" si="217">RANK(GU264,$D$264:$HO$264,0)</f>
        <v>1</v>
      </c>
      <c r="GV265" s="51">
        <f t="shared" si="217"/>
        <v>1</v>
      </c>
      <c r="GW265" s="51">
        <f t="shared" si="217"/>
        <v>1</v>
      </c>
      <c r="GX265" s="51">
        <f t="shared" si="217"/>
        <v>1</v>
      </c>
      <c r="GY265" s="51">
        <f t="shared" si="217"/>
        <v>1</v>
      </c>
      <c r="GZ265" s="51">
        <f t="shared" si="217"/>
        <v>1</v>
      </c>
      <c r="HA265" s="51">
        <f t="shared" si="217"/>
        <v>1</v>
      </c>
      <c r="HB265" s="51">
        <f t="shared" si="217"/>
        <v>1</v>
      </c>
      <c r="HC265" s="51">
        <f t="shared" si="217"/>
        <v>1</v>
      </c>
      <c r="HD265" s="51">
        <f t="shared" si="217"/>
        <v>1</v>
      </c>
      <c r="HE265" s="51"/>
      <c r="HF265" s="51">
        <f>RANK(HF264,$D$264:$HO$264,0)</f>
        <v>1</v>
      </c>
      <c r="HG265" s="51">
        <f>RANK(HG264,$D$264:$HO$264,0)</f>
        <v>1</v>
      </c>
      <c r="HH265" s="51">
        <f>RANK(HH264,$D$264:$HO$264,0)</f>
        <v>1</v>
      </c>
      <c r="HI265" s="51">
        <f>RANK(HI264,$D$264:$HO$264,0)</f>
        <v>1</v>
      </c>
      <c r="HJ265" s="51">
        <f t="shared" ref="HJ265:HO265" si="218">RANK(HJ264,$D$264:$HO$264,0)</f>
        <v>1</v>
      </c>
      <c r="HK265" s="51">
        <f t="shared" si="218"/>
        <v>1</v>
      </c>
      <c r="HL265" s="51">
        <f t="shared" si="218"/>
        <v>1</v>
      </c>
      <c r="HM265" s="51">
        <f t="shared" si="218"/>
        <v>1</v>
      </c>
      <c r="HN265" s="51">
        <f t="shared" si="218"/>
        <v>1</v>
      </c>
      <c r="HO265" s="51">
        <f t="shared" si="218"/>
        <v>1</v>
      </c>
      <c r="HP265" s="53"/>
    </row>
    <row r="266" spans="2:224" s="54" customFormat="1" hidden="1" x14ac:dyDescent="0.2">
      <c r="B266" s="47"/>
      <c r="C266" s="89"/>
      <c r="D266" s="48">
        <f t="shared" ref="D266:AM266" si="219">IF(D265=1,D264,D264/2)</f>
        <v>0</v>
      </c>
      <c r="E266" s="48">
        <f t="shared" si="219"/>
        <v>0</v>
      </c>
      <c r="F266" s="48">
        <f t="shared" si="219"/>
        <v>0</v>
      </c>
      <c r="G266" s="48">
        <f t="shared" si="219"/>
        <v>0</v>
      </c>
      <c r="H266" s="48">
        <f t="shared" si="219"/>
        <v>0</v>
      </c>
      <c r="I266" s="48">
        <f t="shared" si="219"/>
        <v>0</v>
      </c>
      <c r="J266" s="48">
        <f t="shared" si="219"/>
        <v>0</v>
      </c>
      <c r="K266" s="48">
        <f t="shared" si="219"/>
        <v>0</v>
      </c>
      <c r="L266" s="48">
        <f t="shared" si="219"/>
        <v>0</v>
      </c>
      <c r="M266" s="48">
        <f t="shared" si="219"/>
        <v>0</v>
      </c>
      <c r="N266" s="49"/>
      <c r="O266" s="50"/>
      <c r="P266" s="51">
        <f t="shared" si="219"/>
        <v>0</v>
      </c>
      <c r="Q266" s="51">
        <f t="shared" si="219"/>
        <v>0</v>
      </c>
      <c r="R266" s="51">
        <f t="shared" si="219"/>
        <v>0</v>
      </c>
      <c r="S266" s="51">
        <f t="shared" si="219"/>
        <v>0</v>
      </c>
      <c r="T266" s="51">
        <f t="shared" si="219"/>
        <v>0</v>
      </c>
      <c r="U266" s="51">
        <f t="shared" si="219"/>
        <v>0</v>
      </c>
      <c r="V266" s="51">
        <f t="shared" si="219"/>
        <v>0</v>
      </c>
      <c r="W266" s="51">
        <f t="shared" si="219"/>
        <v>0</v>
      </c>
      <c r="X266" s="51">
        <f t="shared" si="219"/>
        <v>0</v>
      </c>
      <c r="Y266" s="51">
        <f t="shared" si="219"/>
        <v>0</v>
      </c>
      <c r="Z266" s="51"/>
      <c r="AA266" s="51">
        <f t="shared" si="219"/>
        <v>0</v>
      </c>
      <c r="AB266" s="51">
        <f t="shared" si="219"/>
        <v>0</v>
      </c>
      <c r="AC266" s="51">
        <f t="shared" si="219"/>
        <v>0</v>
      </c>
      <c r="AD266" s="51">
        <f t="shared" si="219"/>
        <v>0</v>
      </c>
      <c r="AE266" s="51">
        <f t="shared" si="219"/>
        <v>0</v>
      </c>
      <c r="AF266" s="52">
        <f t="shared" si="219"/>
        <v>0</v>
      </c>
      <c r="AG266" s="51">
        <f t="shared" si="219"/>
        <v>0</v>
      </c>
      <c r="AH266" s="51">
        <f t="shared" si="219"/>
        <v>0</v>
      </c>
      <c r="AI266" s="51">
        <f t="shared" si="219"/>
        <v>0</v>
      </c>
      <c r="AJ266" s="51">
        <f t="shared" si="219"/>
        <v>0</v>
      </c>
      <c r="AK266" s="51"/>
      <c r="AL266" s="51">
        <f t="shared" si="219"/>
        <v>0</v>
      </c>
      <c r="AM266" s="51">
        <f t="shared" si="219"/>
        <v>0</v>
      </c>
      <c r="AN266" s="51">
        <f t="shared" ref="AN266:BV266" si="220">IF(AN265=1,AN264,AN264/2)</f>
        <v>0</v>
      </c>
      <c r="AO266" s="51">
        <f t="shared" si="220"/>
        <v>0</v>
      </c>
      <c r="AP266" s="51">
        <f t="shared" si="220"/>
        <v>0</v>
      </c>
      <c r="AQ266" s="51">
        <f t="shared" si="220"/>
        <v>0</v>
      </c>
      <c r="AR266" s="51">
        <f t="shared" si="220"/>
        <v>0</v>
      </c>
      <c r="AS266" s="51">
        <f t="shared" si="220"/>
        <v>0</v>
      </c>
      <c r="AT266" s="51">
        <f t="shared" si="220"/>
        <v>0</v>
      </c>
      <c r="AU266" s="51">
        <f t="shared" si="220"/>
        <v>0</v>
      </c>
      <c r="AV266" s="51"/>
      <c r="AW266" s="51">
        <f t="shared" si="220"/>
        <v>0</v>
      </c>
      <c r="AX266" s="51">
        <f t="shared" si="220"/>
        <v>0</v>
      </c>
      <c r="AY266" s="51">
        <f t="shared" si="220"/>
        <v>0</v>
      </c>
      <c r="AZ266" s="51">
        <f t="shared" si="220"/>
        <v>0</v>
      </c>
      <c r="BA266" s="51">
        <f t="shared" si="220"/>
        <v>0</v>
      </c>
      <c r="BB266" s="51">
        <f t="shared" si="220"/>
        <v>0</v>
      </c>
      <c r="BC266" s="51">
        <f t="shared" si="220"/>
        <v>0</v>
      </c>
      <c r="BD266" s="51">
        <f t="shared" si="220"/>
        <v>0</v>
      </c>
      <c r="BE266" s="51">
        <f t="shared" si="220"/>
        <v>0</v>
      </c>
      <c r="BF266" s="51">
        <f t="shared" si="220"/>
        <v>0</v>
      </c>
      <c r="BG266" s="51"/>
      <c r="BH266" s="51">
        <f t="shared" si="220"/>
        <v>0</v>
      </c>
      <c r="BI266" s="51">
        <f t="shared" si="220"/>
        <v>0</v>
      </c>
      <c r="BJ266" s="51">
        <f t="shared" si="220"/>
        <v>0</v>
      </c>
      <c r="BK266" s="51">
        <f t="shared" si="220"/>
        <v>0</v>
      </c>
      <c r="BL266" s="51">
        <f t="shared" si="220"/>
        <v>0</v>
      </c>
      <c r="BM266" s="51">
        <f t="shared" si="220"/>
        <v>0</v>
      </c>
      <c r="BN266" s="51">
        <f t="shared" si="220"/>
        <v>0</v>
      </c>
      <c r="BO266" s="51">
        <f t="shared" si="220"/>
        <v>0</v>
      </c>
      <c r="BP266" s="51">
        <f t="shared" si="220"/>
        <v>0</v>
      </c>
      <c r="BQ266" s="51">
        <f t="shared" si="220"/>
        <v>0</v>
      </c>
      <c r="BR266" s="51"/>
      <c r="BS266" s="51">
        <f t="shared" si="220"/>
        <v>0</v>
      </c>
      <c r="BT266" s="51">
        <f t="shared" si="220"/>
        <v>0</v>
      </c>
      <c r="BU266" s="51">
        <f t="shared" si="220"/>
        <v>0</v>
      </c>
      <c r="BV266" s="51">
        <f t="shared" si="220"/>
        <v>0</v>
      </c>
      <c r="BW266" s="51">
        <f t="shared" ref="BW266:DE266" si="221">IF(BW265=1,BW264,BW264/2)</f>
        <v>0</v>
      </c>
      <c r="BX266" s="51">
        <f t="shared" si="221"/>
        <v>0</v>
      </c>
      <c r="BY266" s="51">
        <f t="shared" si="221"/>
        <v>0</v>
      </c>
      <c r="BZ266" s="51">
        <f t="shared" si="221"/>
        <v>0</v>
      </c>
      <c r="CA266" s="51">
        <f t="shared" si="221"/>
        <v>0</v>
      </c>
      <c r="CB266" s="51">
        <f t="shared" si="221"/>
        <v>0</v>
      </c>
      <c r="CC266" s="51"/>
      <c r="CD266" s="51">
        <f t="shared" si="221"/>
        <v>0</v>
      </c>
      <c r="CE266" s="51">
        <f t="shared" si="221"/>
        <v>0</v>
      </c>
      <c r="CF266" s="51">
        <f t="shared" si="221"/>
        <v>0</v>
      </c>
      <c r="CG266" s="51">
        <f t="shared" si="221"/>
        <v>0</v>
      </c>
      <c r="CH266" s="51">
        <f t="shared" si="221"/>
        <v>0</v>
      </c>
      <c r="CI266" s="51">
        <f t="shared" si="221"/>
        <v>0</v>
      </c>
      <c r="CJ266" s="51">
        <f t="shared" si="221"/>
        <v>0</v>
      </c>
      <c r="CK266" s="51">
        <f t="shared" si="221"/>
        <v>0</v>
      </c>
      <c r="CL266" s="51">
        <f t="shared" si="221"/>
        <v>0</v>
      </c>
      <c r="CM266" s="51">
        <f t="shared" si="221"/>
        <v>0</v>
      </c>
      <c r="CN266" s="51"/>
      <c r="CO266" s="51">
        <f t="shared" si="221"/>
        <v>0</v>
      </c>
      <c r="CP266" s="51">
        <f t="shared" si="221"/>
        <v>0</v>
      </c>
      <c r="CQ266" s="51">
        <f t="shared" si="221"/>
        <v>0</v>
      </c>
      <c r="CR266" s="51">
        <f t="shared" si="221"/>
        <v>0</v>
      </c>
      <c r="CS266" s="51">
        <f t="shared" si="221"/>
        <v>0</v>
      </c>
      <c r="CT266" s="51">
        <f t="shared" si="221"/>
        <v>0</v>
      </c>
      <c r="CU266" s="51">
        <f t="shared" si="221"/>
        <v>0</v>
      </c>
      <c r="CV266" s="51">
        <f t="shared" si="221"/>
        <v>0</v>
      </c>
      <c r="CW266" s="51">
        <f t="shared" si="221"/>
        <v>0</v>
      </c>
      <c r="CX266" s="51">
        <f t="shared" si="221"/>
        <v>0</v>
      </c>
      <c r="CY266" s="51"/>
      <c r="CZ266" s="51">
        <f t="shared" si="221"/>
        <v>0</v>
      </c>
      <c r="DA266" s="51">
        <f t="shared" si="221"/>
        <v>0</v>
      </c>
      <c r="DB266" s="51">
        <f t="shared" si="221"/>
        <v>0</v>
      </c>
      <c r="DC266" s="51">
        <f t="shared" si="221"/>
        <v>0</v>
      </c>
      <c r="DD266" s="51">
        <f t="shared" si="221"/>
        <v>0</v>
      </c>
      <c r="DE266" s="51">
        <f t="shared" si="221"/>
        <v>0</v>
      </c>
      <c r="DF266" s="51">
        <f t="shared" ref="DF266:EN266" si="222">IF(DF265=1,DF264,DF264/2)</f>
        <v>0</v>
      </c>
      <c r="DG266" s="51">
        <f t="shared" si="222"/>
        <v>0</v>
      </c>
      <c r="DH266" s="51">
        <f t="shared" si="222"/>
        <v>0</v>
      </c>
      <c r="DI266" s="51">
        <f t="shared" si="222"/>
        <v>0</v>
      </c>
      <c r="DJ266" s="51"/>
      <c r="DK266" s="51">
        <f t="shared" si="222"/>
        <v>0</v>
      </c>
      <c r="DL266" s="51">
        <f t="shared" si="222"/>
        <v>0</v>
      </c>
      <c r="DM266" s="51">
        <f t="shared" si="222"/>
        <v>0</v>
      </c>
      <c r="DN266" s="51">
        <f t="shared" si="222"/>
        <v>0</v>
      </c>
      <c r="DO266" s="51">
        <f t="shared" si="222"/>
        <v>0</v>
      </c>
      <c r="DP266" s="51">
        <f t="shared" si="222"/>
        <v>0</v>
      </c>
      <c r="DQ266" s="51">
        <f t="shared" si="222"/>
        <v>0</v>
      </c>
      <c r="DR266" s="51">
        <f t="shared" si="222"/>
        <v>0</v>
      </c>
      <c r="DS266" s="51">
        <f t="shared" si="222"/>
        <v>0</v>
      </c>
      <c r="DT266" s="51">
        <f t="shared" si="222"/>
        <v>0</v>
      </c>
      <c r="DU266" s="51"/>
      <c r="DV266" s="51">
        <f t="shared" si="222"/>
        <v>0</v>
      </c>
      <c r="DW266" s="51">
        <f t="shared" si="222"/>
        <v>0</v>
      </c>
      <c r="DX266" s="51">
        <f t="shared" si="222"/>
        <v>0</v>
      </c>
      <c r="DY266" s="51">
        <f t="shared" si="222"/>
        <v>0</v>
      </c>
      <c r="DZ266" s="51">
        <f t="shared" si="222"/>
        <v>0</v>
      </c>
      <c r="EA266" s="51">
        <f t="shared" si="222"/>
        <v>0</v>
      </c>
      <c r="EB266" s="51">
        <f t="shared" si="222"/>
        <v>0</v>
      </c>
      <c r="EC266" s="51">
        <f t="shared" si="222"/>
        <v>0</v>
      </c>
      <c r="ED266" s="51">
        <f t="shared" si="222"/>
        <v>0</v>
      </c>
      <c r="EE266" s="51">
        <f t="shared" si="222"/>
        <v>0</v>
      </c>
      <c r="EF266" s="51"/>
      <c r="EG266" s="51">
        <f t="shared" si="222"/>
        <v>0</v>
      </c>
      <c r="EH266" s="51">
        <f t="shared" si="222"/>
        <v>0</v>
      </c>
      <c r="EI266" s="51">
        <f t="shared" si="222"/>
        <v>0</v>
      </c>
      <c r="EJ266" s="51">
        <f t="shared" si="222"/>
        <v>0</v>
      </c>
      <c r="EK266" s="51">
        <f t="shared" si="222"/>
        <v>0</v>
      </c>
      <c r="EL266" s="51">
        <f t="shared" si="222"/>
        <v>0</v>
      </c>
      <c r="EM266" s="51">
        <f t="shared" si="222"/>
        <v>0</v>
      </c>
      <c r="EN266" s="51">
        <f t="shared" si="222"/>
        <v>0</v>
      </c>
      <c r="EO266" s="51">
        <f t="shared" ref="EO266:FW266" si="223">IF(EO265=1,EO264,EO264/2)</f>
        <v>0</v>
      </c>
      <c r="EP266" s="51">
        <f t="shared" si="223"/>
        <v>0</v>
      </c>
      <c r="EQ266" s="51"/>
      <c r="ER266" s="51">
        <f t="shared" si="223"/>
        <v>0</v>
      </c>
      <c r="ES266" s="51">
        <f t="shared" si="223"/>
        <v>0</v>
      </c>
      <c r="ET266" s="51">
        <f t="shared" si="223"/>
        <v>0</v>
      </c>
      <c r="EU266" s="51">
        <f t="shared" si="223"/>
        <v>0</v>
      </c>
      <c r="EV266" s="51">
        <f t="shared" si="223"/>
        <v>0</v>
      </c>
      <c r="EW266" s="51">
        <f t="shared" si="223"/>
        <v>0</v>
      </c>
      <c r="EX266" s="51">
        <f t="shared" si="223"/>
        <v>0</v>
      </c>
      <c r="EY266" s="51">
        <f t="shared" si="223"/>
        <v>0</v>
      </c>
      <c r="EZ266" s="51">
        <f t="shared" si="223"/>
        <v>0</v>
      </c>
      <c r="FA266" s="51">
        <f t="shared" si="223"/>
        <v>0</v>
      </c>
      <c r="FB266" s="51"/>
      <c r="FC266" s="51">
        <f t="shared" si="223"/>
        <v>0</v>
      </c>
      <c r="FD266" s="51">
        <f t="shared" si="223"/>
        <v>0</v>
      </c>
      <c r="FE266" s="51">
        <f t="shared" si="223"/>
        <v>0</v>
      </c>
      <c r="FF266" s="51">
        <f t="shared" si="223"/>
        <v>0</v>
      </c>
      <c r="FG266" s="51">
        <f t="shared" si="223"/>
        <v>0</v>
      </c>
      <c r="FH266" s="51">
        <f t="shared" si="223"/>
        <v>0</v>
      </c>
      <c r="FI266" s="51">
        <f t="shared" si="223"/>
        <v>0</v>
      </c>
      <c r="FJ266" s="51">
        <f t="shared" si="223"/>
        <v>0</v>
      </c>
      <c r="FK266" s="51">
        <f t="shared" si="223"/>
        <v>0</v>
      </c>
      <c r="FL266" s="51">
        <f t="shared" si="223"/>
        <v>0</v>
      </c>
      <c r="FM266" s="51"/>
      <c r="FN266" s="51">
        <f t="shared" si="223"/>
        <v>0</v>
      </c>
      <c r="FO266" s="51">
        <f t="shared" si="223"/>
        <v>0</v>
      </c>
      <c r="FP266" s="51">
        <f t="shared" si="223"/>
        <v>0</v>
      </c>
      <c r="FQ266" s="51">
        <f t="shared" si="223"/>
        <v>0</v>
      </c>
      <c r="FR266" s="51">
        <f t="shared" si="223"/>
        <v>0</v>
      </c>
      <c r="FS266" s="51">
        <f t="shared" si="223"/>
        <v>0</v>
      </c>
      <c r="FT266" s="51">
        <f t="shared" si="223"/>
        <v>0</v>
      </c>
      <c r="FU266" s="51">
        <f t="shared" si="223"/>
        <v>0</v>
      </c>
      <c r="FV266" s="51">
        <f t="shared" si="223"/>
        <v>0</v>
      </c>
      <c r="FW266" s="51">
        <f t="shared" si="223"/>
        <v>0</v>
      </c>
      <c r="FX266" s="51"/>
      <c r="FY266" s="51">
        <f t="shared" ref="FY266:HG266" si="224">IF(FY265=1,FY264,FY264/2)</f>
        <v>0</v>
      </c>
      <c r="FZ266" s="51">
        <f t="shared" si="224"/>
        <v>0</v>
      </c>
      <c r="GA266" s="51">
        <f t="shared" si="224"/>
        <v>0</v>
      </c>
      <c r="GB266" s="51">
        <f t="shared" si="224"/>
        <v>0</v>
      </c>
      <c r="GC266" s="51">
        <f t="shared" si="224"/>
        <v>0</v>
      </c>
      <c r="GD266" s="51">
        <f t="shared" si="224"/>
        <v>0</v>
      </c>
      <c r="GE266" s="51">
        <f t="shared" si="224"/>
        <v>0</v>
      </c>
      <c r="GF266" s="51">
        <f t="shared" si="224"/>
        <v>0</v>
      </c>
      <c r="GG266" s="51">
        <f t="shared" si="224"/>
        <v>0</v>
      </c>
      <c r="GH266" s="51">
        <f t="shared" si="224"/>
        <v>0</v>
      </c>
      <c r="GI266" s="51"/>
      <c r="GJ266" s="51">
        <f t="shared" si="224"/>
        <v>0</v>
      </c>
      <c r="GK266" s="51">
        <f t="shared" si="224"/>
        <v>0</v>
      </c>
      <c r="GL266" s="51">
        <f t="shared" si="224"/>
        <v>0</v>
      </c>
      <c r="GM266" s="51">
        <f t="shared" si="224"/>
        <v>0</v>
      </c>
      <c r="GN266" s="51">
        <f t="shared" si="224"/>
        <v>0</v>
      </c>
      <c r="GO266" s="51">
        <f t="shared" si="224"/>
        <v>0</v>
      </c>
      <c r="GP266" s="51">
        <f t="shared" si="224"/>
        <v>0</v>
      </c>
      <c r="GQ266" s="51">
        <f t="shared" si="224"/>
        <v>0</v>
      </c>
      <c r="GR266" s="51">
        <f t="shared" si="224"/>
        <v>0</v>
      </c>
      <c r="GS266" s="51">
        <f t="shared" si="224"/>
        <v>0</v>
      </c>
      <c r="GT266" s="51"/>
      <c r="GU266" s="51">
        <f t="shared" si="224"/>
        <v>0</v>
      </c>
      <c r="GV266" s="51">
        <f t="shared" si="224"/>
        <v>0</v>
      </c>
      <c r="GW266" s="51">
        <f t="shared" si="224"/>
        <v>0</v>
      </c>
      <c r="GX266" s="51">
        <f t="shared" si="224"/>
        <v>0</v>
      </c>
      <c r="GY266" s="51">
        <f t="shared" si="224"/>
        <v>0</v>
      </c>
      <c r="GZ266" s="51">
        <f t="shared" si="224"/>
        <v>0</v>
      </c>
      <c r="HA266" s="51">
        <f t="shared" si="224"/>
        <v>0</v>
      </c>
      <c r="HB266" s="51">
        <f t="shared" si="224"/>
        <v>0</v>
      </c>
      <c r="HC266" s="51">
        <f t="shared" si="224"/>
        <v>0</v>
      </c>
      <c r="HD266" s="51">
        <f t="shared" si="224"/>
        <v>0</v>
      </c>
      <c r="HE266" s="51"/>
      <c r="HF266" s="51">
        <f t="shared" si="224"/>
        <v>0</v>
      </c>
      <c r="HG266" s="51">
        <f t="shared" si="224"/>
        <v>0</v>
      </c>
      <c r="HH266" s="51">
        <f t="shared" ref="HH266:HO266" si="225">IF(HH265=1,HH264,HH264/2)</f>
        <v>0</v>
      </c>
      <c r="HI266" s="51">
        <f t="shared" si="225"/>
        <v>0</v>
      </c>
      <c r="HJ266" s="51">
        <f t="shared" si="225"/>
        <v>0</v>
      </c>
      <c r="HK266" s="51">
        <f t="shared" si="225"/>
        <v>0</v>
      </c>
      <c r="HL266" s="51">
        <f t="shared" si="225"/>
        <v>0</v>
      </c>
      <c r="HM266" s="51">
        <f t="shared" si="225"/>
        <v>0</v>
      </c>
      <c r="HN266" s="51">
        <f t="shared" si="225"/>
        <v>0</v>
      </c>
      <c r="HO266" s="51">
        <f t="shared" si="225"/>
        <v>0</v>
      </c>
      <c r="HP266" s="53"/>
    </row>
    <row r="267" spans="2:224" s="54" customFormat="1" hidden="1" x14ac:dyDescent="0.2">
      <c r="B267" s="47"/>
      <c r="C267" s="89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9"/>
      <c r="O267" s="50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2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53"/>
      <c r="CS267" s="53"/>
      <c r="CT267" s="53"/>
      <c r="CU267" s="53"/>
      <c r="CV267" s="53"/>
      <c r="CW267" s="53"/>
      <c r="CX267" s="53"/>
      <c r="CY267" s="53"/>
      <c r="CZ267" s="53"/>
      <c r="DA267" s="53"/>
      <c r="DB267" s="53"/>
      <c r="DC267" s="53"/>
      <c r="DD267" s="53"/>
      <c r="DE267" s="53"/>
      <c r="DF267" s="53"/>
      <c r="DG267" s="53"/>
      <c r="DH267" s="53"/>
      <c r="DI267" s="53"/>
      <c r="DJ267" s="53"/>
      <c r="DK267" s="53"/>
      <c r="DL267" s="53"/>
      <c r="DM267" s="53"/>
      <c r="DN267" s="53"/>
      <c r="DO267" s="53"/>
      <c r="DP267" s="53"/>
      <c r="DQ267" s="53"/>
      <c r="DR267" s="53"/>
      <c r="DS267" s="53"/>
      <c r="DT267" s="53"/>
      <c r="DU267" s="53"/>
      <c r="DV267" s="53"/>
      <c r="DW267" s="53"/>
      <c r="DX267" s="53"/>
      <c r="DY267" s="53"/>
      <c r="DZ267" s="53"/>
      <c r="EA267" s="53"/>
      <c r="EB267" s="53"/>
      <c r="EC267" s="53"/>
      <c r="ED267" s="53"/>
      <c r="EE267" s="53"/>
      <c r="EF267" s="53"/>
      <c r="EG267" s="53"/>
      <c r="EH267" s="53"/>
      <c r="EI267" s="53"/>
      <c r="EJ267" s="53"/>
      <c r="EK267" s="53"/>
      <c r="EL267" s="53"/>
      <c r="EM267" s="53"/>
      <c r="EN267" s="53"/>
      <c r="EO267" s="53"/>
      <c r="EP267" s="53"/>
      <c r="EQ267" s="53"/>
      <c r="ER267" s="53"/>
      <c r="ES267" s="53"/>
      <c r="ET267" s="53"/>
      <c r="EU267" s="53"/>
      <c r="EV267" s="53"/>
      <c r="EW267" s="53"/>
      <c r="EX267" s="53"/>
      <c r="EY267" s="53"/>
      <c r="EZ267" s="53"/>
      <c r="FA267" s="53"/>
      <c r="FB267" s="53"/>
      <c r="FC267" s="53"/>
      <c r="FD267" s="53"/>
      <c r="FE267" s="53"/>
      <c r="FF267" s="53"/>
      <c r="FG267" s="53"/>
      <c r="FH267" s="53"/>
      <c r="FI267" s="53"/>
      <c r="FJ267" s="53"/>
      <c r="FK267" s="53"/>
      <c r="FL267" s="53"/>
      <c r="FM267" s="53"/>
      <c r="FN267" s="53"/>
      <c r="FO267" s="53"/>
      <c r="FP267" s="53"/>
      <c r="FQ267" s="53"/>
      <c r="FR267" s="53"/>
      <c r="FS267" s="53"/>
      <c r="FT267" s="53"/>
      <c r="FU267" s="53"/>
      <c r="FV267" s="53"/>
      <c r="FW267" s="53"/>
      <c r="FX267" s="53"/>
      <c r="FY267" s="53"/>
      <c r="FZ267" s="53"/>
      <c r="GA267" s="53"/>
      <c r="GB267" s="53"/>
      <c r="GC267" s="53"/>
      <c r="GD267" s="53"/>
      <c r="GE267" s="53"/>
      <c r="GF267" s="53"/>
      <c r="GG267" s="53"/>
      <c r="GH267" s="53"/>
      <c r="GI267" s="53"/>
      <c r="GJ267" s="53"/>
      <c r="GK267" s="53"/>
      <c r="GL267" s="53"/>
      <c r="GM267" s="53"/>
      <c r="GN267" s="53"/>
      <c r="GO267" s="53"/>
      <c r="GP267" s="53"/>
      <c r="GQ267" s="53"/>
      <c r="GR267" s="53"/>
      <c r="GS267" s="53"/>
      <c r="GT267" s="53"/>
      <c r="GU267" s="53"/>
      <c r="GV267" s="53"/>
      <c r="GW267" s="53"/>
      <c r="GX267" s="53"/>
      <c r="GY267" s="53"/>
      <c r="GZ267" s="53"/>
      <c r="HA267" s="53"/>
      <c r="HB267" s="53"/>
      <c r="HC267" s="53"/>
      <c r="HD267" s="53"/>
      <c r="HE267" s="53"/>
      <c r="HF267" s="53"/>
      <c r="HG267" s="53"/>
      <c r="HH267" s="53"/>
      <c r="HI267" s="53"/>
      <c r="HJ267" s="53"/>
      <c r="HK267" s="53"/>
      <c r="HL267" s="53"/>
      <c r="HM267" s="53"/>
      <c r="HN267" s="53"/>
      <c r="HO267" s="53"/>
      <c r="HP267" s="53"/>
    </row>
    <row r="268" spans="2:224" s="54" customFormat="1" hidden="1" x14ac:dyDescent="0.2">
      <c r="B268" s="47"/>
      <c r="C268" s="89" t="s">
        <v>19</v>
      </c>
      <c r="D268" s="48">
        <f>IF(D265=1,D266,0)</f>
        <v>0</v>
      </c>
      <c r="E268" s="48">
        <f t="shared" ref="E268:BW268" si="226">IF(E265=1,E266,0)</f>
        <v>0</v>
      </c>
      <c r="F268" s="48">
        <f t="shared" si="226"/>
        <v>0</v>
      </c>
      <c r="G268" s="48">
        <f t="shared" si="226"/>
        <v>0</v>
      </c>
      <c r="H268" s="48">
        <f t="shared" si="226"/>
        <v>0</v>
      </c>
      <c r="I268" s="48">
        <f t="shared" si="226"/>
        <v>0</v>
      </c>
      <c r="J268" s="48">
        <f t="shared" si="226"/>
        <v>0</v>
      </c>
      <c r="K268" s="48">
        <f t="shared" si="226"/>
        <v>0</v>
      </c>
      <c r="L268" s="48">
        <f t="shared" si="226"/>
        <v>0</v>
      </c>
      <c r="M268" s="48">
        <f t="shared" si="226"/>
        <v>0</v>
      </c>
      <c r="N268" s="49"/>
      <c r="O268" s="50"/>
      <c r="P268" s="51">
        <f t="shared" si="226"/>
        <v>0</v>
      </c>
      <c r="Q268" s="51">
        <f t="shared" si="226"/>
        <v>0</v>
      </c>
      <c r="R268" s="51">
        <f t="shared" si="226"/>
        <v>0</v>
      </c>
      <c r="S268" s="51">
        <f t="shared" si="226"/>
        <v>0</v>
      </c>
      <c r="T268" s="51">
        <f t="shared" si="226"/>
        <v>0</v>
      </c>
      <c r="U268" s="51">
        <f t="shared" si="226"/>
        <v>0</v>
      </c>
      <c r="V268" s="51">
        <f t="shared" si="226"/>
        <v>0</v>
      </c>
      <c r="W268" s="51">
        <f t="shared" si="226"/>
        <v>0</v>
      </c>
      <c r="X268" s="51">
        <f t="shared" si="226"/>
        <v>0</v>
      </c>
      <c r="Y268" s="51">
        <f t="shared" si="226"/>
        <v>0</v>
      </c>
      <c r="Z268" s="51"/>
      <c r="AA268" s="51">
        <f t="shared" si="226"/>
        <v>0</v>
      </c>
      <c r="AB268" s="51">
        <f t="shared" si="226"/>
        <v>0</v>
      </c>
      <c r="AC268" s="51">
        <f t="shared" si="226"/>
        <v>0</v>
      </c>
      <c r="AD268" s="51">
        <f t="shared" si="226"/>
        <v>0</v>
      </c>
      <c r="AE268" s="51">
        <f t="shared" si="226"/>
        <v>0</v>
      </c>
      <c r="AF268" s="52">
        <f t="shared" si="226"/>
        <v>0</v>
      </c>
      <c r="AG268" s="51">
        <f t="shared" si="226"/>
        <v>0</v>
      </c>
      <c r="AH268" s="51">
        <f t="shared" si="226"/>
        <v>0</v>
      </c>
      <c r="AI268" s="51">
        <f t="shared" si="226"/>
        <v>0</v>
      </c>
      <c r="AJ268" s="51">
        <f t="shared" si="226"/>
        <v>0</v>
      </c>
      <c r="AK268" s="51"/>
      <c r="AL268" s="51">
        <f t="shared" si="226"/>
        <v>0</v>
      </c>
      <c r="AM268" s="51">
        <f t="shared" si="226"/>
        <v>0</v>
      </c>
      <c r="AN268" s="51">
        <f t="shared" si="226"/>
        <v>0</v>
      </c>
      <c r="AO268" s="51">
        <f t="shared" si="226"/>
        <v>0</v>
      </c>
      <c r="AP268" s="51">
        <f t="shared" si="226"/>
        <v>0</v>
      </c>
      <c r="AQ268" s="51">
        <f t="shared" si="226"/>
        <v>0</v>
      </c>
      <c r="AR268" s="51">
        <f t="shared" si="226"/>
        <v>0</v>
      </c>
      <c r="AS268" s="51">
        <f t="shared" si="226"/>
        <v>0</v>
      </c>
      <c r="AT268" s="51">
        <f t="shared" si="226"/>
        <v>0</v>
      </c>
      <c r="AU268" s="51">
        <f t="shared" si="226"/>
        <v>0</v>
      </c>
      <c r="AV268" s="51"/>
      <c r="AW268" s="51">
        <f t="shared" si="226"/>
        <v>0</v>
      </c>
      <c r="AX268" s="51">
        <f t="shared" si="226"/>
        <v>0</v>
      </c>
      <c r="AY268" s="51">
        <f t="shared" si="226"/>
        <v>0</v>
      </c>
      <c r="AZ268" s="51">
        <f t="shared" si="226"/>
        <v>0</v>
      </c>
      <c r="BA268" s="51">
        <f t="shared" si="226"/>
        <v>0</v>
      </c>
      <c r="BB268" s="51">
        <f t="shared" si="226"/>
        <v>0</v>
      </c>
      <c r="BC268" s="51">
        <f t="shared" si="226"/>
        <v>0</v>
      </c>
      <c r="BD268" s="51">
        <f t="shared" si="226"/>
        <v>0</v>
      </c>
      <c r="BE268" s="51">
        <f t="shared" si="226"/>
        <v>0</v>
      </c>
      <c r="BF268" s="51">
        <f t="shared" si="226"/>
        <v>0</v>
      </c>
      <c r="BG268" s="51"/>
      <c r="BH268" s="51">
        <f t="shared" si="226"/>
        <v>0</v>
      </c>
      <c r="BI268" s="51">
        <f t="shared" si="226"/>
        <v>0</v>
      </c>
      <c r="BJ268" s="51">
        <f t="shared" si="226"/>
        <v>0</v>
      </c>
      <c r="BK268" s="51">
        <f t="shared" si="226"/>
        <v>0</v>
      </c>
      <c r="BL268" s="51">
        <f t="shared" si="226"/>
        <v>0</v>
      </c>
      <c r="BM268" s="51">
        <f t="shared" si="226"/>
        <v>0</v>
      </c>
      <c r="BN268" s="51">
        <f t="shared" si="226"/>
        <v>0</v>
      </c>
      <c r="BO268" s="51">
        <f t="shared" si="226"/>
        <v>0</v>
      </c>
      <c r="BP268" s="51">
        <f t="shared" si="226"/>
        <v>0</v>
      </c>
      <c r="BQ268" s="51">
        <f t="shared" si="226"/>
        <v>0</v>
      </c>
      <c r="BR268" s="51"/>
      <c r="BS268" s="51">
        <f t="shared" si="226"/>
        <v>0</v>
      </c>
      <c r="BT268" s="51">
        <f t="shared" si="226"/>
        <v>0</v>
      </c>
      <c r="BU268" s="51">
        <f t="shared" si="226"/>
        <v>0</v>
      </c>
      <c r="BV268" s="51">
        <f t="shared" si="226"/>
        <v>0</v>
      </c>
      <c r="BW268" s="51">
        <f t="shared" si="226"/>
        <v>0</v>
      </c>
      <c r="BX268" s="51">
        <f t="shared" ref="BX268:EO268" si="227">IF(BX265=1,BX266,0)</f>
        <v>0</v>
      </c>
      <c r="BY268" s="51">
        <f t="shared" si="227"/>
        <v>0</v>
      </c>
      <c r="BZ268" s="51">
        <f t="shared" si="227"/>
        <v>0</v>
      </c>
      <c r="CA268" s="51">
        <f t="shared" si="227"/>
        <v>0</v>
      </c>
      <c r="CB268" s="51">
        <f t="shared" si="227"/>
        <v>0</v>
      </c>
      <c r="CC268" s="51"/>
      <c r="CD268" s="51">
        <f t="shared" si="227"/>
        <v>0</v>
      </c>
      <c r="CE268" s="51">
        <f t="shared" si="227"/>
        <v>0</v>
      </c>
      <c r="CF268" s="51">
        <f t="shared" si="227"/>
        <v>0</v>
      </c>
      <c r="CG268" s="51">
        <f t="shared" si="227"/>
        <v>0</v>
      </c>
      <c r="CH268" s="51">
        <f t="shared" si="227"/>
        <v>0</v>
      </c>
      <c r="CI268" s="51">
        <f t="shared" si="227"/>
        <v>0</v>
      </c>
      <c r="CJ268" s="51">
        <f t="shared" si="227"/>
        <v>0</v>
      </c>
      <c r="CK268" s="51">
        <f t="shared" si="227"/>
        <v>0</v>
      </c>
      <c r="CL268" s="51">
        <f t="shared" si="227"/>
        <v>0</v>
      </c>
      <c r="CM268" s="51">
        <f t="shared" si="227"/>
        <v>0</v>
      </c>
      <c r="CN268" s="51"/>
      <c r="CO268" s="51">
        <f t="shared" si="227"/>
        <v>0</v>
      </c>
      <c r="CP268" s="51">
        <f t="shared" si="227"/>
        <v>0</v>
      </c>
      <c r="CQ268" s="51">
        <f t="shared" si="227"/>
        <v>0</v>
      </c>
      <c r="CR268" s="51">
        <f t="shared" si="227"/>
        <v>0</v>
      </c>
      <c r="CS268" s="51">
        <f t="shared" si="227"/>
        <v>0</v>
      </c>
      <c r="CT268" s="51">
        <f t="shared" si="227"/>
        <v>0</v>
      </c>
      <c r="CU268" s="51">
        <f t="shared" si="227"/>
        <v>0</v>
      </c>
      <c r="CV268" s="51">
        <f t="shared" si="227"/>
        <v>0</v>
      </c>
      <c r="CW268" s="51">
        <f t="shared" si="227"/>
        <v>0</v>
      </c>
      <c r="CX268" s="51">
        <f t="shared" si="227"/>
        <v>0</v>
      </c>
      <c r="CY268" s="51"/>
      <c r="CZ268" s="51">
        <f t="shared" si="227"/>
        <v>0</v>
      </c>
      <c r="DA268" s="51">
        <f t="shared" si="227"/>
        <v>0</v>
      </c>
      <c r="DB268" s="51">
        <f t="shared" si="227"/>
        <v>0</v>
      </c>
      <c r="DC268" s="51">
        <f t="shared" si="227"/>
        <v>0</v>
      </c>
      <c r="DD268" s="51">
        <f t="shared" si="227"/>
        <v>0</v>
      </c>
      <c r="DE268" s="51">
        <f t="shared" si="227"/>
        <v>0</v>
      </c>
      <c r="DF268" s="51">
        <f t="shared" si="227"/>
        <v>0</v>
      </c>
      <c r="DG268" s="51">
        <f t="shared" si="227"/>
        <v>0</v>
      </c>
      <c r="DH268" s="51">
        <f t="shared" si="227"/>
        <v>0</v>
      </c>
      <c r="DI268" s="51">
        <f t="shared" si="227"/>
        <v>0</v>
      </c>
      <c r="DJ268" s="51"/>
      <c r="DK268" s="51">
        <f t="shared" si="227"/>
        <v>0</v>
      </c>
      <c r="DL268" s="51">
        <f t="shared" si="227"/>
        <v>0</v>
      </c>
      <c r="DM268" s="51">
        <f t="shared" si="227"/>
        <v>0</v>
      </c>
      <c r="DN268" s="51">
        <f t="shared" si="227"/>
        <v>0</v>
      </c>
      <c r="DO268" s="51">
        <f t="shared" si="227"/>
        <v>0</v>
      </c>
      <c r="DP268" s="51">
        <f t="shared" si="227"/>
        <v>0</v>
      </c>
      <c r="DQ268" s="51">
        <f t="shared" si="227"/>
        <v>0</v>
      </c>
      <c r="DR268" s="51">
        <f t="shared" si="227"/>
        <v>0</v>
      </c>
      <c r="DS268" s="51">
        <f t="shared" si="227"/>
        <v>0</v>
      </c>
      <c r="DT268" s="51">
        <f t="shared" si="227"/>
        <v>0</v>
      </c>
      <c r="DU268" s="51"/>
      <c r="DV268" s="51">
        <f t="shared" si="227"/>
        <v>0</v>
      </c>
      <c r="DW268" s="51">
        <f t="shared" si="227"/>
        <v>0</v>
      </c>
      <c r="DX268" s="51">
        <f t="shared" si="227"/>
        <v>0</v>
      </c>
      <c r="DY268" s="51">
        <f t="shared" si="227"/>
        <v>0</v>
      </c>
      <c r="DZ268" s="51">
        <f t="shared" si="227"/>
        <v>0</v>
      </c>
      <c r="EA268" s="51">
        <f t="shared" si="227"/>
        <v>0</v>
      </c>
      <c r="EB268" s="51">
        <f t="shared" si="227"/>
        <v>0</v>
      </c>
      <c r="EC268" s="51">
        <f t="shared" si="227"/>
        <v>0</v>
      </c>
      <c r="ED268" s="51">
        <f t="shared" si="227"/>
        <v>0</v>
      </c>
      <c r="EE268" s="51">
        <f t="shared" si="227"/>
        <v>0</v>
      </c>
      <c r="EF268" s="51"/>
      <c r="EG268" s="51">
        <f t="shared" si="227"/>
        <v>0</v>
      </c>
      <c r="EH268" s="51">
        <f t="shared" si="227"/>
        <v>0</v>
      </c>
      <c r="EI268" s="51">
        <f t="shared" si="227"/>
        <v>0</v>
      </c>
      <c r="EJ268" s="51">
        <f t="shared" si="227"/>
        <v>0</v>
      </c>
      <c r="EK268" s="51">
        <f t="shared" si="227"/>
        <v>0</v>
      </c>
      <c r="EL268" s="51">
        <f t="shared" si="227"/>
        <v>0</v>
      </c>
      <c r="EM268" s="51">
        <f t="shared" si="227"/>
        <v>0</v>
      </c>
      <c r="EN268" s="51">
        <f t="shared" si="227"/>
        <v>0</v>
      </c>
      <c r="EO268" s="51">
        <f t="shared" si="227"/>
        <v>0</v>
      </c>
      <c r="EP268" s="51">
        <f t="shared" ref="EP268:HH268" si="228">IF(EP265=1,EP266,0)</f>
        <v>0</v>
      </c>
      <c r="EQ268" s="51"/>
      <c r="ER268" s="51">
        <f t="shared" si="228"/>
        <v>0</v>
      </c>
      <c r="ES268" s="51">
        <f t="shared" si="228"/>
        <v>0</v>
      </c>
      <c r="ET268" s="51">
        <f t="shared" si="228"/>
        <v>0</v>
      </c>
      <c r="EU268" s="51">
        <f t="shared" si="228"/>
        <v>0</v>
      </c>
      <c r="EV268" s="51">
        <f t="shared" si="228"/>
        <v>0</v>
      </c>
      <c r="EW268" s="51">
        <f t="shared" si="228"/>
        <v>0</v>
      </c>
      <c r="EX268" s="51">
        <f t="shared" si="228"/>
        <v>0</v>
      </c>
      <c r="EY268" s="51">
        <f t="shared" si="228"/>
        <v>0</v>
      </c>
      <c r="EZ268" s="51">
        <f t="shared" si="228"/>
        <v>0</v>
      </c>
      <c r="FA268" s="51">
        <f t="shared" si="228"/>
        <v>0</v>
      </c>
      <c r="FB268" s="51"/>
      <c r="FC268" s="51">
        <f t="shared" si="228"/>
        <v>0</v>
      </c>
      <c r="FD268" s="51">
        <f t="shared" si="228"/>
        <v>0</v>
      </c>
      <c r="FE268" s="51">
        <f t="shared" si="228"/>
        <v>0</v>
      </c>
      <c r="FF268" s="51">
        <f t="shared" si="228"/>
        <v>0</v>
      </c>
      <c r="FG268" s="51">
        <f t="shared" si="228"/>
        <v>0</v>
      </c>
      <c r="FH268" s="51">
        <f t="shared" si="228"/>
        <v>0</v>
      </c>
      <c r="FI268" s="51">
        <f t="shared" si="228"/>
        <v>0</v>
      </c>
      <c r="FJ268" s="51">
        <f t="shared" si="228"/>
        <v>0</v>
      </c>
      <c r="FK268" s="51">
        <f t="shared" si="228"/>
        <v>0</v>
      </c>
      <c r="FL268" s="51">
        <f t="shared" si="228"/>
        <v>0</v>
      </c>
      <c r="FM268" s="51"/>
      <c r="FN268" s="51">
        <f t="shared" si="228"/>
        <v>0</v>
      </c>
      <c r="FO268" s="51">
        <f t="shared" si="228"/>
        <v>0</v>
      </c>
      <c r="FP268" s="51">
        <f t="shared" si="228"/>
        <v>0</v>
      </c>
      <c r="FQ268" s="51">
        <f t="shared" si="228"/>
        <v>0</v>
      </c>
      <c r="FR268" s="51">
        <f t="shared" si="228"/>
        <v>0</v>
      </c>
      <c r="FS268" s="51">
        <f t="shared" si="228"/>
        <v>0</v>
      </c>
      <c r="FT268" s="51">
        <f t="shared" si="228"/>
        <v>0</v>
      </c>
      <c r="FU268" s="51">
        <f t="shared" si="228"/>
        <v>0</v>
      </c>
      <c r="FV268" s="51">
        <f t="shared" si="228"/>
        <v>0</v>
      </c>
      <c r="FW268" s="51">
        <f t="shared" si="228"/>
        <v>0</v>
      </c>
      <c r="FX268" s="51"/>
      <c r="FY268" s="51">
        <f t="shared" si="228"/>
        <v>0</v>
      </c>
      <c r="FZ268" s="51">
        <f t="shared" si="228"/>
        <v>0</v>
      </c>
      <c r="GA268" s="51">
        <f t="shared" si="228"/>
        <v>0</v>
      </c>
      <c r="GB268" s="51">
        <f t="shared" si="228"/>
        <v>0</v>
      </c>
      <c r="GC268" s="51">
        <f t="shared" si="228"/>
        <v>0</v>
      </c>
      <c r="GD268" s="51">
        <f t="shared" si="228"/>
        <v>0</v>
      </c>
      <c r="GE268" s="51">
        <f t="shared" si="228"/>
        <v>0</v>
      </c>
      <c r="GF268" s="51">
        <f t="shared" si="228"/>
        <v>0</v>
      </c>
      <c r="GG268" s="51">
        <f t="shared" si="228"/>
        <v>0</v>
      </c>
      <c r="GH268" s="51">
        <f t="shared" si="228"/>
        <v>0</v>
      </c>
      <c r="GI268" s="51"/>
      <c r="GJ268" s="51">
        <f t="shared" si="228"/>
        <v>0</v>
      </c>
      <c r="GK268" s="51">
        <f t="shared" si="228"/>
        <v>0</v>
      </c>
      <c r="GL268" s="51">
        <f t="shared" si="228"/>
        <v>0</v>
      </c>
      <c r="GM268" s="51">
        <f t="shared" si="228"/>
        <v>0</v>
      </c>
      <c r="GN268" s="51">
        <f t="shared" si="228"/>
        <v>0</v>
      </c>
      <c r="GO268" s="51">
        <f t="shared" si="228"/>
        <v>0</v>
      </c>
      <c r="GP268" s="51">
        <f t="shared" si="228"/>
        <v>0</v>
      </c>
      <c r="GQ268" s="51">
        <f t="shared" si="228"/>
        <v>0</v>
      </c>
      <c r="GR268" s="51">
        <f t="shared" si="228"/>
        <v>0</v>
      </c>
      <c r="GS268" s="51">
        <f t="shared" si="228"/>
        <v>0</v>
      </c>
      <c r="GT268" s="51"/>
      <c r="GU268" s="51">
        <f t="shared" si="228"/>
        <v>0</v>
      </c>
      <c r="GV268" s="51">
        <f t="shared" si="228"/>
        <v>0</v>
      </c>
      <c r="GW268" s="51">
        <f t="shared" si="228"/>
        <v>0</v>
      </c>
      <c r="GX268" s="51">
        <f t="shared" si="228"/>
        <v>0</v>
      </c>
      <c r="GY268" s="51">
        <f t="shared" si="228"/>
        <v>0</v>
      </c>
      <c r="GZ268" s="51">
        <f t="shared" si="228"/>
        <v>0</v>
      </c>
      <c r="HA268" s="51">
        <f t="shared" si="228"/>
        <v>0</v>
      </c>
      <c r="HB268" s="51">
        <f t="shared" si="228"/>
        <v>0</v>
      </c>
      <c r="HC268" s="51">
        <f t="shared" si="228"/>
        <v>0</v>
      </c>
      <c r="HD268" s="51">
        <f t="shared" si="228"/>
        <v>0</v>
      </c>
      <c r="HE268" s="51"/>
      <c r="HF268" s="51">
        <f t="shared" si="228"/>
        <v>0</v>
      </c>
      <c r="HG268" s="51">
        <f t="shared" si="228"/>
        <v>0</v>
      </c>
      <c r="HH268" s="51">
        <f t="shared" si="228"/>
        <v>0</v>
      </c>
      <c r="HI268" s="51">
        <f t="shared" ref="HI268:HO268" si="229">IF(HI265=1,HI266,0)</f>
        <v>0</v>
      </c>
      <c r="HJ268" s="51">
        <f t="shared" si="229"/>
        <v>0</v>
      </c>
      <c r="HK268" s="51">
        <f t="shared" si="229"/>
        <v>0</v>
      </c>
      <c r="HL268" s="51">
        <f t="shared" si="229"/>
        <v>0</v>
      </c>
      <c r="HM268" s="51">
        <f t="shared" si="229"/>
        <v>0</v>
      </c>
      <c r="HN268" s="51">
        <f t="shared" si="229"/>
        <v>0</v>
      </c>
      <c r="HO268" s="51">
        <f t="shared" si="229"/>
        <v>0</v>
      </c>
      <c r="HP268" s="53"/>
    </row>
    <row r="269" spans="2:224" s="54" customFormat="1" hidden="1" x14ac:dyDescent="0.2">
      <c r="B269" s="47"/>
      <c r="C269" s="89" t="s">
        <v>21</v>
      </c>
      <c r="D269" s="48">
        <f>IF(D265=1,D266,"")</f>
        <v>0</v>
      </c>
      <c r="E269" s="48">
        <f t="shared" ref="E269:BW269" si="230">IF(E265=1,E266,"")</f>
        <v>0</v>
      </c>
      <c r="F269" s="48">
        <f t="shared" si="230"/>
        <v>0</v>
      </c>
      <c r="G269" s="48">
        <f t="shared" si="230"/>
        <v>0</v>
      </c>
      <c r="H269" s="48">
        <f t="shared" si="230"/>
        <v>0</v>
      </c>
      <c r="I269" s="48">
        <f t="shared" si="230"/>
        <v>0</v>
      </c>
      <c r="J269" s="48">
        <f t="shared" si="230"/>
        <v>0</v>
      </c>
      <c r="K269" s="48">
        <f t="shared" si="230"/>
        <v>0</v>
      </c>
      <c r="L269" s="48">
        <f t="shared" si="230"/>
        <v>0</v>
      </c>
      <c r="M269" s="48">
        <f t="shared" si="230"/>
        <v>0</v>
      </c>
      <c r="N269" s="49"/>
      <c r="O269" s="50"/>
      <c r="P269" s="51">
        <f t="shared" si="230"/>
        <v>0</v>
      </c>
      <c r="Q269" s="51">
        <f t="shared" si="230"/>
        <v>0</v>
      </c>
      <c r="R269" s="51">
        <f t="shared" si="230"/>
        <v>0</v>
      </c>
      <c r="S269" s="51">
        <f t="shared" si="230"/>
        <v>0</v>
      </c>
      <c r="T269" s="51">
        <f t="shared" si="230"/>
        <v>0</v>
      </c>
      <c r="U269" s="51">
        <f t="shared" si="230"/>
        <v>0</v>
      </c>
      <c r="V269" s="51">
        <f t="shared" si="230"/>
        <v>0</v>
      </c>
      <c r="W269" s="51">
        <f t="shared" si="230"/>
        <v>0</v>
      </c>
      <c r="X269" s="51">
        <f t="shared" si="230"/>
        <v>0</v>
      </c>
      <c r="Y269" s="51">
        <f t="shared" si="230"/>
        <v>0</v>
      </c>
      <c r="Z269" s="51"/>
      <c r="AA269" s="51">
        <f t="shared" si="230"/>
        <v>0</v>
      </c>
      <c r="AB269" s="51">
        <f t="shared" si="230"/>
        <v>0</v>
      </c>
      <c r="AC269" s="51">
        <f t="shared" si="230"/>
        <v>0</v>
      </c>
      <c r="AD269" s="51">
        <f t="shared" si="230"/>
        <v>0</v>
      </c>
      <c r="AE269" s="51">
        <f t="shared" si="230"/>
        <v>0</v>
      </c>
      <c r="AF269" s="52">
        <f t="shared" si="230"/>
        <v>0</v>
      </c>
      <c r="AG269" s="51">
        <f t="shared" si="230"/>
        <v>0</v>
      </c>
      <c r="AH269" s="51">
        <f t="shared" si="230"/>
        <v>0</v>
      </c>
      <c r="AI269" s="51">
        <f t="shared" si="230"/>
        <v>0</v>
      </c>
      <c r="AJ269" s="51">
        <f t="shared" si="230"/>
        <v>0</v>
      </c>
      <c r="AK269" s="51"/>
      <c r="AL269" s="51">
        <f t="shared" si="230"/>
        <v>0</v>
      </c>
      <c r="AM269" s="51">
        <f t="shared" si="230"/>
        <v>0</v>
      </c>
      <c r="AN269" s="51">
        <f t="shared" si="230"/>
        <v>0</v>
      </c>
      <c r="AO269" s="51">
        <f t="shared" si="230"/>
        <v>0</v>
      </c>
      <c r="AP269" s="51">
        <f t="shared" si="230"/>
        <v>0</v>
      </c>
      <c r="AQ269" s="51">
        <f t="shared" si="230"/>
        <v>0</v>
      </c>
      <c r="AR269" s="51">
        <f t="shared" si="230"/>
        <v>0</v>
      </c>
      <c r="AS269" s="51">
        <f t="shared" si="230"/>
        <v>0</v>
      </c>
      <c r="AT269" s="51">
        <f t="shared" si="230"/>
        <v>0</v>
      </c>
      <c r="AU269" s="51">
        <f t="shared" si="230"/>
        <v>0</v>
      </c>
      <c r="AV269" s="51"/>
      <c r="AW269" s="51">
        <f t="shared" si="230"/>
        <v>0</v>
      </c>
      <c r="AX269" s="51">
        <f t="shared" si="230"/>
        <v>0</v>
      </c>
      <c r="AY269" s="51">
        <f t="shared" si="230"/>
        <v>0</v>
      </c>
      <c r="AZ269" s="51">
        <f t="shared" si="230"/>
        <v>0</v>
      </c>
      <c r="BA269" s="51">
        <f t="shared" si="230"/>
        <v>0</v>
      </c>
      <c r="BB269" s="51">
        <f t="shared" si="230"/>
        <v>0</v>
      </c>
      <c r="BC269" s="51">
        <f t="shared" si="230"/>
        <v>0</v>
      </c>
      <c r="BD269" s="51">
        <f t="shared" si="230"/>
        <v>0</v>
      </c>
      <c r="BE269" s="51">
        <f t="shared" si="230"/>
        <v>0</v>
      </c>
      <c r="BF269" s="51">
        <f t="shared" si="230"/>
        <v>0</v>
      </c>
      <c r="BG269" s="51"/>
      <c r="BH269" s="51">
        <f t="shared" si="230"/>
        <v>0</v>
      </c>
      <c r="BI269" s="51">
        <f t="shared" si="230"/>
        <v>0</v>
      </c>
      <c r="BJ269" s="51">
        <f t="shared" si="230"/>
        <v>0</v>
      </c>
      <c r="BK269" s="51">
        <f t="shared" si="230"/>
        <v>0</v>
      </c>
      <c r="BL269" s="51">
        <f t="shared" si="230"/>
        <v>0</v>
      </c>
      <c r="BM269" s="51">
        <f t="shared" si="230"/>
        <v>0</v>
      </c>
      <c r="BN269" s="51">
        <f t="shared" si="230"/>
        <v>0</v>
      </c>
      <c r="BO269" s="51">
        <f t="shared" si="230"/>
        <v>0</v>
      </c>
      <c r="BP269" s="51">
        <f t="shared" si="230"/>
        <v>0</v>
      </c>
      <c r="BQ269" s="51">
        <f t="shared" si="230"/>
        <v>0</v>
      </c>
      <c r="BR269" s="51"/>
      <c r="BS269" s="51">
        <f t="shared" si="230"/>
        <v>0</v>
      </c>
      <c r="BT269" s="51">
        <f t="shared" si="230"/>
        <v>0</v>
      </c>
      <c r="BU269" s="51">
        <f t="shared" si="230"/>
        <v>0</v>
      </c>
      <c r="BV269" s="51">
        <f t="shared" si="230"/>
        <v>0</v>
      </c>
      <c r="BW269" s="51">
        <f t="shared" si="230"/>
        <v>0</v>
      </c>
      <c r="BX269" s="51">
        <f t="shared" ref="BX269:EO269" si="231">IF(BX265=1,BX266,"")</f>
        <v>0</v>
      </c>
      <c r="BY269" s="51">
        <f t="shared" si="231"/>
        <v>0</v>
      </c>
      <c r="BZ269" s="51">
        <f t="shared" si="231"/>
        <v>0</v>
      </c>
      <c r="CA269" s="51">
        <f t="shared" si="231"/>
        <v>0</v>
      </c>
      <c r="CB269" s="51">
        <f t="shared" si="231"/>
        <v>0</v>
      </c>
      <c r="CC269" s="51"/>
      <c r="CD269" s="51">
        <f t="shared" si="231"/>
        <v>0</v>
      </c>
      <c r="CE269" s="51">
        <f t="shared" si="231"/>
        <v>0</v>
      </c>
      <c r="CF269" s="51">
        <f t="shared" si="231"/>
        <v>0</v>
      </c>
      <c r="CG269" s="51">
        <f t="shared" si="231"/>
        <v>0</v>
      </c>
      <c r="CH269" s="51">
        <f t="shared" si="231"/>
        <v>0</v>
      </c>
      <c r="CI269" s="51">
        <f t="shared" si="231"/>
        <v>0</v>
      </c>
      <c r="CJ269" s="51">
        <f t="shared" si="231"/>
        <v>0</v>
      </c>
      <c r="CK269" s="51">
        <f t="shared" si="231"/>
        <v>0</v>
      </c>
      <c r="CL269" s="51">
        <f t="shared" si="231"/>
        <v>0</v>
      </c>
      <c r="CM269" s="51">
        <f t="shared" si="231"/>
        <v>0</v>
      </c>
      <c r="CN269" s="51"/>
      <c r="CO269" s="51">
        <f t="shared" si="231"/>
        <v>0</v>
      </c>
      <c r="CP269" s="51">
        <f t="shared" si="231"/>
        <v>0</v>
      </c>
      <c r="CQ269" s="51">
        <f t="shared" si="231"/>
        <v>0</v>
      </c>
      <c r="CR269" s="51">
        <f t="shared" si="231"/>
        <v>0</v>
      </c>
      <c r="CS269" s="51">
        <f t="shared" si="231"/>
        <v>0</v>
      </c>
      <c r="CT269" s="51">
        <f t="shared" si="231"/>
        <v>0</v>
      </c>
      <c r="CU269" s="51">
        <f t="shared" si="231"/>
        <v>0</v>
      </c>
      <c r="CV269" s="51">
        <f t="shared" si="231"/>
        <v>0</v>
      </c>
      <c r="CW269" s="51">
        <f t="shared" si="231"/>
        <v>0</v>
      </c>
      <c r="CX269" s="51">
        <f t="shared" si="231"/>
        <v>0</v>
      </c>
      <c r="CY269" s="51"/>
      <c r="CZ269" s="51">
        <f t="shared" si="231"/>
        <v>0</v>
      </c>
      <c r="DA269" s="51">
        <f t="shared" si="231"/>
        <v>0</v>
      </c>
      <c r="DB269" s="51">
        <f t="shared" si="231"/>
        <v>0</v>
      </c>
      <c r="DC269" s="51">
        <f t="shared" si="231"/>
        <v>0</v>
      </c>
      <c r="DD269" s="51">
        <f t="shared" si="231"/>
        <v>0</v>
      </c>
      <c r="DE269" s="51">
        <f t="shared" si="231"/>
        <v>0</v>
      </c>
      <c r="DF269" s="51">
        <f t="shared" si="231"/>
        <v>0</v>
      </c>
      <c r="DG269" s="51">
        <f t="shared" si="231"/>
        <v>0</v>
      </c>
      <c r="DH269" s="51">
        <f t="shared" si="231"/>
        <v>0</v>
      </c>
      <c r="DI269" s="51">
        <f t="shared" si="231"/>
        <v>0</v>
      </c>
      <c r="DJ269" s="51"/>
      <c r="DK269" s="51">
        <f t="shared" si="231"/>
        <v>0</v>
      </c>
      <c r="DL269" s="51">
        <f t="shared" si="231"/>
        <v>0</v>
      </c>
      <c r="DM269" s="51">
        <f t="shared" si="231"/>
        <v>0</v>
      </c>
      <c r="DN269" s="51">
        <f t="shared" si="231"/>
        <v>0</v>
      </c>
      <c r="DO269" s="51">
        <f t="shared" si="231"/>
        <v>0</v>
      </c>
      <c r="DP269" s="51">
        <f t="shared" si="231"/>
        <v>0</v>
      </c>
      <c r="DQ269" s="51">
        <f t="shared" si="231"/>
        <v>0</v>
      </c>
      <c r="DR269" s="51">
        <f t="shared" si="231"/>
        <v>0</v>
      </c>
      <c r="DS269" s="51">
        <f t="shared" si="231"/>
        <v>0</v>
      </c>
      <c r="DT269" s="51">
        <f t="shared" si="231"/>
        <v>0</v>
      </c>
      <c r="DU269" s="51"/>
      <c r="DV269" s="51">
        <f t="shared" si="231"/>
        <v>0</v>
      </c>
      <c r="DW269" s="51">
        <f t="shared" si="231"/>
        <v>0</v>
      </c>
      <c r="DX269" s="51">
        <f t="shared" si="231"/>
        <v>0</v>
      </c>
      <c r="DY269" s="51">
        <f t="shared" si="231"/>
        <v>0</v>
      </c>
      <c r="DZ269" s="51">
        <f t="shared" si="231"/>
        <v>0</v>
      </c>
      <c r="EA269" s="51">
        <f t="shared" si="231"/>
        <v>0</v>
      </c>
      <c r="EB269" s="51">
        <f t="shared" si="231"/>
        <v>0</v>
      </c>
      <c r="EC269" s="51">
        <f t="shared" si="231"/>
        <v>0</v>
      </c>
      <c r="ED269" s="51">
        <f t="shared" si="231"/>
        <v>0</v>
      </c>
      <c r="EE269" s="51">
        <f t="shared" si="231"/>
        <v>0</v>
      </c>
      <c r="EF269" s="51"/>
      <c r="EG269" s="51">
        <f t="shared" si="231"/>
        <v>0</v>
      </c>
      <c r="EH269" s="51">
        <f t="shared" si="231"/>
        <v>0</v>
      </c>
      <c r="EI269" s="51">
        <f t="shared" si="231"/>
        <v>0</v>
      </c>
      <c r="EJ269" s="51">
        <f t="shared" si="231"/>
        <v>0</v>
      </c>
      <c r="EK269" s="51">
        <f t="shared" si="231"/>
        <v>0</v>
      </c>
      <c r="EL269" s="51">
        <f t="shared" si="231"/>
        <v>0</v>
      </c>
      <c r="EM269" s="51">
        <f t="shared" si="231"/>
        <v>0</v>
      </c>
      <c r="EN269" s="51">
        <f t="shared" si="231"/>
        <v>0</v>
      </c>
      <c r="EO269" s="51">
        <f t="shared" si="231"/>
        <v>0</v>
      </c>
      <c r="EP269" s="51">
        <f t="shared" ref="EP269:HH269" si="232">IF(EP265=1,EP266,"")</f>
        <v>0</v>
      </c>
      <c r="EQ269" s="51"/>
      <c r="ER269" s="51">
        <f t="shared" si="232"/>
        <v>0</v>
      </c>
      <c r="ES269" s="51">
        <f t="shared" si="232"/>
        <v>0</v>
      </c>
      <c r="ET269" s="51">
        <f t="shared" si="232"/>
        <v>0</v>
      </c>
      <c r="EU269" s="51">
        <f t="shared" si="232"/>
        <v>0</v>
      </c>
      <c r="EV269" s="51">
        <f t="shared" si="232"/>
        <v>0</v>
      </c>
      <c r="EW269" s="51">
        <f t="shared" si="232"/>
        <v>0</v>
      </c>
      <c r="EX269" s="51">
        <f t="shared" si="232"/>
        <v>0</v>
      </c>
      <c r="EY269" s="51">
        <f t="shared" si="232"/>
        <v>0</v>
      </c>
      <c r="EZ269" s="51">
        <f t="shared" si="232"/>
        <v>0</v>
      </c>
      <c r="FA269" s="51">
        <f t="shared" si="232"/>
        <v>0</v>
      </c>
      <c r="FB269" s="51"/>
      <c r="FC269" s="51">
        <f t="shared" si="232"/>
        <v>0</v>
      </c>
      <c r="FD269" s="51">
        <f t="shared" si="232"/>
        <v>0</v>
      </c>
      <c r="FE269" s="51">
        <f t="shared" si="232"/>
        <v>0</v>
      </c>
      <c r="FF269" s="51">
        <f t="shared" si="232"/>
        <v>0</v>
      </c>
      <c r="FG269" s="51">
        <f t="shared" si="232"/>
        <v>0</v>
      </c>
      <c r="FH269" s="51">
        <f t="shared" si="232"/>
        <v>0</v>
      </c>
      <c r="FI269" s="51">
        <f t="shared" si="232"/>
        <v>0</v>
      </c>
      <c r="FJ269" s="51">
        <f t="shared" si="232"/>
        <v>0</v>
      </c>
      <c r="FK269" s="51">
        <f t="shared" si="232"/>
        <v>0</v>
      </c>
      <c r="FL269" s="51">
        <f t="shared" si="232"/>
        <v>0</v>
      </c>
      <c r="FM269" s="51"/>
      <c r="FN269" s="51">
        <f t="shared" si="232"/>
        <v>0</v>
      </c>
      <c r="FO269" s="51">
        <f t="shared" si="232"/>
        <v>0</v>
      </c>
      <c r="FP269" s="51">
        <f t="shared" si="232"/>
        <v>0</v>
      </c>
      <c r="FQ269" s="51">
        <f t="shared" si="232"/>
        <v>0</v>
      </c>
      <c r="FR269" s="51">
        <f t="shared" si="232"/>
        <v>0</v>
      </c>
      <c r="FS269" s="51">
        <f t="shared" si="232"/>
        <v>0</v>
      </c>
      <c r="FT269" s="51">
        <f t="shared" si="232"/>
        <v>0</v>
      </c>
      <c r="FU269" s="51">
        <f t="shared" si="232"/>
        <v>0</v>
      </c>
      <c r="FV269" s="51">
        <f t="shared" si="232"/>
        <v>0</v>
      </c>
      <c r="FW269" s="51">
        <f t="shared" si="232"/>
        <v>0</v>
      </c>
      <c r="FX269" s="51"/>
      <c r="FY269" s="51">
        <f t="shared" si="232"/>
        <v>0</v>
      </c>
      <c r="FZ269" s="51">
        <f t="shared" si="232"/>
        <v>0</v>
      </c>
      <c r="GA269" s="51">
        <f t="shared" si="232"/>
        <v>0</v>
      </c>
      <c r="GB269" s="51">
        <f t="shared" si="232"/>
        <v>0</v>
      </c>
      <c r="GC269" s="51">
        <f t="shared" si="232"/>
        <v>0</v>
      </c>
      <c r="GD269" s="51">
        <f t="shared" si="232"/>
        <v>0</v>
      </c>
      <c r="GE269" s="51">
        <f t="shared" si="232"/>
        <v>0</v>
      </c>
      <c r="GF269" s="51">
        <f t="shared" si="232"/>
        <v>0</v>
      </c>
      <c r="GG269" s="51">
        <f t="shared" si="232"/>
        <v>0</v>
      </c>
      <c r="GH269" s="51">
        <f t="shared" si="232"/>
        <v>0</v>
      </c>
      <c r="GI269" s="51"/>
      <c r="GJ269" s="51">
        <f t="shared" si="232"/>
        <v>0</v>
      </c>
      <c r="GK269" s="51">
        <f t="shared" si="232"/>
        <v>0</v>
      </c>
      <c r="GL269" s="51">
        <f t="shared" si="232"/>
        <v>0</v>
      </c>
      <c r="GM269" s="51">
        <f t="shared" si="232"/>
        <v>0</v>
      </c>
      <c r="GN269" s="51">
        <f t="shared" si="232"/>
        <v>0</v>
      </c>
      <c r="GO269" s="51">
        <f t="shared" si="232"/>
        <v>0</v>
      </c>
      <c r="GP269" s="51">
        <f t="shared" si="232"/>
        <v>0</v>
      </c>
      <c r="GQ269" s="51">
        <f t="shared" si="232"/>
        <v>0</v>
      </c>
      <c r="GR269" s="51">
        <f t="shared" si="232"/>
        <v>0</v>
      </c>
      <c r="GS269" s="51">
        <f t="shared" si="232"/>
        <v>0</v>
      </c>
      <c r="GT269" s="51"/>
      <c r="GU269" s="51">
        <f t="shared" si="232"/>
        <v>0</v>
      </c>
      <c r="GV269" s="51">
        <f t="shared" si="232"/>
        <v>0</v>
      </c>
      <c r="GW269" s="51">
        <f t="shared" si="232"/>
        <v>0</v>
      </c>
      <c r="GX269" s="51">
        <f t="shared" si="232"/>
        <v>0</v>
      </c>
      <c r="GY269" s="51">
        <f t="shared" si="232"/>
        <v>0</v>
      </c>
      <c r="GZ269" s="51">
        <f t="shared" si="232"/>
        <v>0</v>
      </c>
      <c r="HA269" s="51">
        <f t="shared" si="232"/>
        <v>0</v>
      </c>
      <c r="HB269" s="51">
        <f t="shared" si="232"/>
        <v>0</v>
      </c>
      <c r="HC269" s="51">
        <f t="shared" si="232"/>
        <v>0</v>
      </c>
      <c r="HD269" s="51">
        <f t="shared" si="232"/>
        <v>0</v>
      </c>
      <c r="HE269" s="51"/>
      <c r="HF269" s="51">
        <f t="shared" si="232"/>
        <v>0</v>
      </c>
      <c r="HG269" s="51">
        <f t="shared" si="232"/>
        <v>0</v>
      </c>
      <c r="HH269" s="51">
        <f t="shared" si="232"/>
        <v>0</v>
      </c>
      <c r="HI269" s="51">
        <f t="shared" ref="HI269:HO269" si="233">IF(HI265=1,HI266,"")</f>
        <v>0</v>
      </c>
      <c r="HJ269" s="51">
        <f t="shared" si="233"/>
        <v>0</v>
      </c>
      <c r="HK269" s="51">
        <f t="shared" si="233"/>
        <v>0</v>
      </c>
      <c r="HL269" s="51">
        <f t="shared" si="233"/>
        <v>0</v>
      </c>
      <c r="HM269" s="51">
        <f t="shared" si="233"/>
        <v>0</v>
      </c>
      <c r="HN269" s="51">
        <f t="shared" si="233"/>
        <v>0</v>
      </c>
      <c r="HO269" s="51">
        <f t="shared" si="233"/>
        <v>0</v>
      </c>
      <c r="HP269" s="53"/>
    </row>
    <row r="270" spans="2:224" s="54" customFormat="1" hidden="1" x14ac:dyDescent="0.2">
      <c r="B270" s="47"/>
      <c r="C270" s="89" t="s">
        <v>20</v>
      </c>
      <c r="D270" s="48">
        <f>IF(NOT(D265=1),D266,0)</f>
        <v>0</v>
      </c>
      <c r="E270" s="48">
        <f t="shared" ref="E270:BW270" si="234">IF(NOT(E265=1),E266,0)</f>
        <v>0</v>
      </c>
      <c r="F270" s="48">
        <f t="shared" si="234"/>
        <v>0</v>
      </c>
      <c r="G270" s="48">
        <f t="shared" si="234"/>
        <v>0</v>
      </c>
      <c r="H270" s="48">
        <f t="shared" si="234"/>
        <v>0</v>
      </c>
      <c r="I270" s="48">
        <f t="shared" si="234"/>
        <v>0</v>
      </c>
      <c r="J270" s="48">
        <f t="shared" si="234"/>
        <v>0</v>
      </c>
      <c r="K270" s="48">
        <f t="shared" si="234"/>
        <v>0</v>
      </c>
      <c r="L270" s="48">
        <f t="shared" si="234"/>
        <v>0</v>
      </c>
      <c r="M270" s="48">
        <f t="shared" si="234"/>
        <v>0</v>
      </c>
      <c r="N270" s="49"/>
      <c r="O270" s="50"/>
      <c r="P270" s="51">
        <f t="shared" si="234"/>
        <v>0</v>
      </c>
      <c r="Q270" s="51">
        <f t="shared" si="234"/>
        <v>0</v>
      </c>
      <c r="R270" s="51">
        <f t="shared" si="234"/>
        <v>0</v>
      </c>
      <c r="S270" s="51">
        <f t="shared" si="234"/>
        <v>0</v>
      </c>
      <c r="T270" s="51">
        <f t="shared" si="234"/>
        <v>0</v>
      </c>
      <c r="U270" s="51">
        <f t="shared" si="234"/>
        <v>0</v>
      </c>
      <c r="V270" s="51">
        <f t="shared" si="234"/>
        <v>0</v>
      </c>
      <c r="W270" s="51">
        <f t="shared" si="234"/>
        <v>0</v>
      </c>
      <c r="X270" s="51">
        <f t="shared" si="234"/>
        <v>0</v>
      </c>
      <c r="Y270" s="51">
        <f t="shared" si="234"/>
        <v>0</v>
      </c>
      <c r="Z270" s="51"/>
      <c r="AA270" s="51">
        <f t="shared" si="234"/>
        <v>0</v>
      </c>
      <c r="AB270" s="51">
        <f t="shared" si="234"/>
        <v>0</v>
      </c>
      <c r="AC270" s="51">
        <f t="shared" si="234"/>
        <v>0</v>
      </c>
      <c r="AD270" s="51">
        <f t="shared" si="234"/>
        <v>0</v>
      </c>
      <c r="AE270" s="51">
        <f t="shared" si="234"/>
        <v>0</v>
      </c>
      <c r="AF270" s="52">
        <f t="shared" si="234"/>
        <v>0</v>
      </c>
      <c r="AG270" s="51">
        <f t="shared" si="234"/>
        <v>0</v>
      </c>
      <c r="AH270" s="51">
        <f t="shared" si="234"/>
        <v>0</v>
      </c>
      <c r="AI270" s="51">
        <f t="shared" si="234"/>
        <v>0</v>
      </c>
      <c r="AJ270" s="51">
        <f t="shared" si="234"/>
        <v>0</v>
      </c>
      <c r="AK270" s="51"/>
      <c r="AL270" s="51">
        <f t="shared" si="234"/>
        <v>0</v>
      </c>
      <c r="AM270" s="51">
        <f t="shared" si="234"/>
        <v>0</v>
      </c>
      <c r="AN270" s="51">
        <f t="shared" si="234"/>
        <v>0</v>
      </c>
      <c r="AO270" s="51">
        <f t="shared" si="234"/>
        <v>0</v>
      </c>
      <c r="AP270" s="51">
        <f t="shared" si="234"/>
        <v>0</v>
      </c>
      <c r="AQ270" s="51">
        <f t="shared" si="234"/>
        <v>0</v>
      </c>
      <c r="AR270" s="51">
        <f t="shared" si="234"/>
        <v>0</v>
      </c>
      <c r="AS270" s="51">
        <f t="shared" si="234"/>
        <v>0</v>
      </c>
      <c r="AT270" s="51">
        <f t="shared" si="234"/>
        <v>0</v>
      </c>
      <c r="AU270" s="51">
        <f t="shared" si="234"/>
        <v>0</v>
      </c>
      <c r="AV270" s="51"/>
      <c r="AW270" s="51">
        <f t="shared" si="234"/>
        <v>0</v>
      </c>
      <c r="AX270" s="51">
        <f t="shared" si="234"/>
        <v>0</v>
      </c>
      <c r="AY270" s="51">
        <f t="shared" si="234"/>
        <v>0</v>
      </c>
      <c r="AZ270" s="51">
        <f t="shared" si="234"/>
        <v>0</v>
      </c>
      <c r="BA270" s="51">
        <f t="shared" si="234"/>
        <v>0</v>
      </c>
      <c r="BB270" s="51">
        <f t="shared" si="234"/>
        <v>0</v>
      </c>
      <c r="BC270" s="51">
        <f t="shared" si="234"/>
        <v>0</v>
      </c>
      <c r="BD270" s="51">
        <f t="shared" si="234"/>
        <v>0</v>
      </c>
      <c r="BE270" s="51">
        <f t="shared" si="234"/>
        <v>0</v>
      </c>
      <c r="BF270" s="51">
        <f t="shared" si="234"/>
        <v>0</v>
      </c>
      <c r="BG270" s="51"/>
      <c r="BH270" s="51">
        <f t="shared" si="234"/>
        <v>0</v>
      </c>
      <c r="BI270" s="51">
        <f t="shared" si="234"/>
        <v>0</v>
      </c>
      <c r="BJ270" s="51">
        <f t="shared" si="234"/>
        <v>0</v>
      </c>
      <c r="BK270" s="51">
        <f t="shared" si="234"/>
        <v>0</v>
      </c>
      <c r="BL270" s="51">
        <f t="shared" si="234"/>
        <v>0</v>
      </c>
      <c r="BM270" s="51">
        <f t="shared" si="234"/>
        <v>0</v>
      </c>
      <c r="BN270" s="51">
        <f t="shared" si="234"/>
        <v>0</v>
      </c>
      <c r="BO270" s="51">
        <f t="shared" si="234"/>
        <v>0</v>
      </c>
      <c r="BP270" s="51">
        <f t="shared" si="234"/>
        <v>0</v>
      </c>
      <c r="BQ270" s="51">
        <f t="shared" si="234"/>
        <v>0</v>
      </c>
      <c r="BR270" s="51"/>
      <c r="BS270" s="51">
        <f t="shared" si="234"/>
        <v>0</v>
      </c>
      <c r="BT270" s="51">
        <f t="shared" si="234"/>
        <v>0</v>
      </c>
      <c r="BU270" s="51">
        <f t="shared" si="234"/>
        <v>0</v>
      </c>
      <c r="BV270" s="51">
        <f t="shared" si="234"/>
        <v>0</v>
      </c>
      <c r="BW270" s="51">
        <f t="shared" si="234"/>
        <v>0</v>
      </c>
      <c r="BX270" s="51">
        <f t="shared" ref="BX270:EO270" si="235">IF(NOT(BX265=1),BX266,0)</f>
        <v>0</v>
      </c>
      <c r="BY270" s="51">
        <f t="shared" si="235"/>
        <v>0</v>
      </c>
      <c r="BZ270" s="51">
        <f t="shared" si="235"/>
        <v>0</v>
      </c>
      <c r="CA270" s="51">
        <f t="shared" si="235"/>
        <v>0</v>
      </c>
      <c r="CB270" s="51">
        <f t="shared" si="235"/>
        <v>0</v>
      </c>
      <c r="CC270" s="51"/>
      <c r="CD270" s="51">
        <f t="shared" si="235"/>
        <v>0</v>
      </c>
      <c r="CE270" s="51">
        <f t="shared" si="235"/>
        <v>0</v>
      </c>
      <c r="CF270" s="51">
        <f t="shared" si="235"/>
        <v>0</v>
      </c>
      <c r="CG270" s="51">
        <f t="shared" si="235"/>
        <v>0</v>
      </c>
      <c r="CH270" s="51">
        <f t="shared" si="235"/>
        <v>0</v>
      </c>
      <c r="CI270" s="51">
        <f t="shared" si="235"/>
        <v>0</v>
      </c>
      <c r="CJ270" s="51">
        <f t="shared" si="235"/>
        <v>0</v>
      </c>
      <c r="CK270" s="51">
        <f t="shared" si="235"/>
        <v>0</v>
      </c>
      <c r="CL270" s="51">
        <f t="shared" si="235"/>
        <v>0</v>
      </c>
      <c r="CM270" s="51">
        <f t="shared" si="235"/>
        <v>0</v>
      </c>
      <c r="CN270" s="51"/>
      <c r="CO270" s="51">
        <f t="shared" si="235"/>
        <v>0</v>
      </c>
      <c r="CP270" s="51">
        <f t="shared" si="235"/>
        <v>0</v>
      </c>
      <c r="CQ270" s="51">
        <f t="shared" si="235"/>
        <v>0</v>
      </c>
      <c r="CR270" s="51">
        <f t="shared" si="235"/>
        <v>0</v>
      </c>
      <c r="CS270" s="51">
        <f t="shared" si="235"/>
        <v>0</v>
      </c>
      <c r="CT270" s="51">
        <f t="shared" si="235"/>
        <v>0</v>
      </c>
      <c r="CU270" s="51">
        <f t="shared" si="235"/>
        <v>0</v>
      </c>
      <c r="CV270" s="51">
        <f t="shared" si="235"/>
        <v>0</v>
      </c>
      <c r="CW270" s="51">
        <f t="shared" si="235"/>
        <v>0</v>
      </c>
      <c r="CX270" s="51">
        <f t="shared" si="235"/>
        <v>0</v>
      </c>
      <c r="CY270" s="51"/>
      <c r="CZ270" s="51">
        <f t="shared" si="235"/>
        <v>0</v>
      </c>
      <c r="DA270" s="51">
        <f t="shared" si="235"/>
        <v>0</v>
      </c>
      <c r="DB270" s="51">
        <f t="shared" si="235"/>
        <v>0</v>
      </c>
      <c r="DC270" s="51">
        <f t="shared" si="235"/>
        <v>0</v>
      </c>
      <c r="DD270" s="51">
        <f t="shared" si="235"/>
        <v>0</v>
      </c>
      <c r="DE270" s="51">
        <f t="shared" si="235"/>
        <v>0</v>
      </c>
      <c r="DF270" s="51">
        <f t="shared" si="235"/>
        <v>0</v>
      </c>
      <c r="DG270" s="51">
        <f t="shared" si="235"/>
        <v>0</v>
      </c>
      <c r="DH270" s="51">
        <f t="shared" si="235"/>
        <v>0</v>
      </c>
      <c r="DI270" s="51">
        <f t="shared" si="235"/>
        <v>0</v>
      </c>
      <c r="DJ270" s="51"/>
      <c r="DK270" s="51">
        <f t="shared" si="235"/>
        <v>0</v>
      </c>
      <c r="DL270" s="51">
        <f t="shared" si="235"/>
        <v>0</v>
      </c>
      <c r="DM270" s="51">
        <f t="shared" si="235"/>
        <v>0</v>
      </c>
      <c r="DN270" s="51">
        <f t="shared" si="235"/>
        <v>0</v>
      </c>
      <c r="DO270" s="51">
        <f t="shared" si="235"/>
        <v>0</v>
      </c>
      <c r="DP270" s="51">
        <f t="shared" si="235"/>
        <v>0</v>
      </c>
      <c r="DQ270" s="51">
        <f t="shared" si="235"/>
        <v>0</v>
      </c>
      <c r="DR270" s="51">
        <f t="shared" si="235"/>
        <v>0</v>
      </c>
      <c r="DS270" s="51">
        <f t="shared" si="235"/>
        <v>0</v>
      </c>
      <c r="DT270" s="51">
        <f t="shared" si="235"/>
        <v>0</v>
      </c>
      <c r="DU270" s="51"/>
      <c r="DV270" s="51">
        <f t="shared" si="235"/>
        <v>0</v>
      </c>
      <c r="DW270" s="51">
        <f t="shared" si="235"/>
        <v>0</v>
      </c>
      <c r="DX270" s="51">
        <f t="shared" si="235"/>
        <v>0</v>
      </c>
      <c r="DY270" s="51">
        <f t="shared" si="235"/>
        <v>0</v>
      </c>
      <c r="DZ270" s="51">
        <f t="shared" si="235"/>
        <v>0</v>
      </c>
      <c r="EA270" s="51">
        <f t="shared" si="235"/>
        <v>0</v>
      </c>
      <c r="EB270" s="51">
        <f t="shared" si="235"/>
        <v>0</v>
      </c>
      <c r="EC270" s="51">
        <f t="shared" si="235"/>
        <v>0</v>
      </c>
      <c r="ED270" s="51">
        <f t="shared" si="235"/>
        <v>0</v>
      </c>
      <c r="EE270" s="51">
        <f t="shared" si="235"/>
        <v>0</v>
      </c>
      <c r="EF270" s="51"/>
      <c r="EG270" s="51">
        <f t="shared" si="235"/>
        <v>0</v>
      </c>
      <c r="EH270" s="51">
        <f t="shared" si="235"/>
        <v>0</v>
      </c>
      <c r="EI270" s="51">
        <f t="shared" si="235"/>
        <v>0</v>
      </c>
      <c r="EJ270" s="51">
        <f t="shared" si="235"/>
        <v>0</v>
      </c>
      <c r="EK270" s="51">
        <f t="shared" si="235"/>
        <v>0</v>
      </c>
      <c r="EL270" s="51">
        <f t="shared" si="235"/>
        <v>0</v>
      </c>
      <c r="EM270" s="51">
        <f t="shared" si="235"/>
        <v>0</v>
      </c>
      <c r="EN270" s="51">
        <f t="shared" si="235"/>
        <v>0</v>
      </c>
      <c r="EO270" s="51">
        <f t="shared" si="235"/>
        <v>0</v>
      </c>
      <c r="EP270" s="51">
        <f t="shared" ref="EP270:HH270" si="236">IF(NOT(EP265=1),EP266,0)</f>
        <v>0</v>
      </c>
      <c r="EQ270" s="51"/>
      <c r="ER270" s="51">
        <f t="shared" si="236"/>
        <v>0</v>
      </c>
      <c r="ES270" s="51">
        <f t="shared" si="236"/>
        <v>0</v>
      </c>
      <c r="ET270" s="51">
        <f t="shared" si="236"/>
        <v>0</v>
      </c>
      <c r="EU270" s="51">
        <f t="shared" si="236"/>
        <v>0</v>
      </c>
      <c r="EV270" s="51">
        <f t="shared" si="236"/>
        <v>0</v>
      </c>
      <c r="EW270" s="51">
        <f t="shared" si="236"/>
        <v>0</v>
      </c>
      <c r="EX270" s="51">
        <f t="shared" si="236"/>
        <v>0</v>
      </c>
      <c r="EY270" s="51">
        <f t="shared" si="236"/>
        <v>0</v>
      </c>
      <c r="EZ270" s="51">
        <f t="shared" si="236"/>
        <v>0</v>
      </c>
      <c r="FA270" s="51">
        <f t="shared" si="236"/>
        <v>0</v>
      </c>
      <c r="FB270" s="51"/>
      <c r="FC270" s="51">
        <f t="shared" si="236"/>
        <v>0</v>
      </c>
      <c r="FD270" s="51">
        <f t="shared" si="236"/>
        <v>0</v>
      </c>
      <c r="FE270" s="51">
        <f t="shared" si="236"/>
        <v>0</v>
      </c>
      <c r="FF270" s="51">
        <f t="shared" si="236"/>
        <v>0</v>
      </c>
      <c r="FG270" s="51">
        <f t="shared" si="236"/>
        <v>0</v>
      </c>
      <c r="FH270" s="51">
        <f t="shared" si="236"/>
        <v>0</v>
      </c>
      <c r="FI270" s="51">
        <f t="shared" si="236"/>
        <v>0</v>
      </c>
      <c r="FJ270" s="51">
        <f t="shared" si="236"/>
        <v>0</v>
      </c>
      <c r="FK270" s="51">
        <f t="shared" si="236"/>
        <v>0</v>
      </c>
      <c r="FL270" s="51">
        <f t="shared" si="236"/>
        <v>0</v>
      </c>
      <c r="FM270" s="51"/>
      <c r="FN270" s="51">
        <f t="shared" si="236"/>
        <v>0</v>
      </c>
      <c r="FO270" s="51">
        <f t="shared" si="236"/>
        <v>0</v>
      </c>
      <c r="FP270" s="51">
        <f t="shared" si="236"/>
        <v>0</v>
      </c>
      <c r="FQ270" s="51">
        <f t="shared" si="236"/>
        <v>0</v>
      </c>
      <c r="FR270" s="51">
        <f t="shared" si="236"/>
        <v>0</v>
      </c>
      <c r="FS270" s="51">
        <f t="shared" si="236"/>
        <v>0</v>
      </c>
      <c r="FT270" s="51">
        <f t="shared" si="236"/>
        <v>0</v>
      </c>
      <c r="FU270" s="51">
        <f t="shared" si="236"/>
        <v>0</v>
      </c>
      <c r="FV270" s="51">
        <f t="shared" si="236"/>
        <v>0</v>
      </c>
      <c r="FW270" s="51">
        <f t="shared" si="236"/>
        <v>0</v>
      </c>
      <c r="FX270" s="51"/>
      <c r="FY270" s="51">
        <f t="shared" si="236"/>
        <v>0</v>
      </c>
      <c r="FZ270" s="51">
        <f t="shared" si="236"/>
        <v>0</v>
      </c>
      <c r="GA270" s="51">
        <f t="shared" si="236"/>
        <v>0</v>
      </c>
      <c r="GB270" s="51">
        <f t="shared" si="236"/>
        <v>0</v>
      </c>
      <c r="GC270" s="51">
        <f t="shared" si="236"/>
        <v>0</v>
      </c>
      <c r="GD270" s="51">
        <f t="shared" si="236"/>
        <v>0</v>
      </c>
      <c r="GE270" s="51">
        <f t="shared" si="236"/>
        <v>0</v>
      </c>
      <c r="GF270" s="51">
        <f t="shared" si="236"/>
        <v>0</v>
      </c>
      <c r="GG270" s="51">
        <f t="shared" si="236"/>
        <v>0</v>
      </c>
      <c r="GH270" s="51">
        <f t="shared" si="236"/>
        <v>0</v>
      </c>
      <c r="GI270" s="51"/>
      <c r="GJ270" s="51">
        <f t="shared" si="236"/>
        <v>0</v>
      </c>
      <c r="GK270" s="51">
        <f t="shared" si="236"/>
        <v>0</v>
      </c>
      <c r="GL270" s="51">
        <f t="shared" si="236"/>
        <v>0</v>
      </c>
      <c r="GM270" s="51">
        <f t="shared" si="236"/>
        <v>0</v>
      </c>
      <c r="GN270" s="51">
        <f t="shared" si="236"/>
        <v>0</v>
      </c>
      <c r="GO270" s="51">
        <f t="shared" si="236"/>
        <v>0</v>
      </c>
      <c r="GP270" s="51">
        <f t="shared" si="236"/>
        <v>0</v>
      </c>
      <c r="GQ270" s="51">
        <f t="shared" si="236"/>
        <v>0</v>
      </c>
      <c r="GR270" s="51">
        <f t="shared" si="236"/>
        <v>0</v>
      </c>
      <c r="GS270" s="51">
        <f t="shared" si="236"/>
        <v>0</v>
      </c>
      <c r="GT270" s="51"/>
      <c r="GU270" s="51">
        <f t="shared" si="236"/>
        <v>0</v>
      </c>
      <c r="GV270" s="51">
        <f t="shared" si="236"/>
        <v>0</v>
      </c>
      <c r="GW270" s="51">
        <f t="shared" si="236"/>
        <v>0</v>
      </c>
      <c r="GX270" s="51">
        <f t="shared" si="236"/>
        <v>0</v>
      </c>
      <c r="GY270" s="51">
        <f t="shared" si="236"/>
        <v>0</v>
      </c>
      <c r="GZ270" s="51">
        <f t="shared" si="236"/>
        <v>0</v>
      </c>
      <c r="HA270" s="51">
        <f t="shared" si="236"/>
        <v>0</v>
      </c>
      <c r="HB270" s="51">
        <f t="shared" si="236"/>
        <v>0</v>
      </c>
      <c r="HC270" s="51">
        <f t="shared" si="236"/>
        <v>0</v>
      </c>
      <c r="HD270" s="51">
        <f t="shared" si="236"/>
        <v>0</v>
      </c>
      <c r="HE270" s="51"/>
      <c r="HF270" s="51">
        <f t="shared" si="236"/>
        <v>0</v>
      </c>
      <c r="HG270" s="51">
        <f t="shared" si="236"/>
        <v>0</v>
      </c>
      <c r="HH270" s="51">
        <f t="shared" si="236"/>
        <v>0</v>
      </c>
      <c r="HI270" s="51">
        <f t="shared" ref="HI270:HO270" si="237">IF(NOT(HI265=1),HI266,0)</f>
        <v>0</v>
      </c>
      <c r="HJ270" s="51">
        <f t="shared" si="237"/>
        <v>0</v>
      </c>
      <c r="HK270" s="51">
        <f t="shared" si="237"/>
        <v>0</v>
      </c>
      <c r="HL270" s="51">
        <f t="shared" si="237"/>
        <v>0</v>
      </c>
      <c r="HM270" s="51">
        <f t="shared" si="237"/>
        <v>0</v>
      </c>
      <c r="HN270" s="51">
        <f t="shared" si="237"/>
        <v>0</v>
      </c>
      <c r="HO270" s="51">
        <f t="shared" si="237"/>
        <v>0</v>
      </c>
      <c r="HP270" s="53"/>
    </row>
    <row r="271" spans="2:224" s="54" customFormat="1" hidden="1" x14ac:dyDescent="0.2">
      <c r="B271" s="47"/>
      <c r="C271" s="89" t="s">
        <v>27</v>
      </c>
      <c r="D271" s="48">
        <f>COUNT(D269:HO269)</f>
        <v>200</v>
      </c>
      <c r="E271" s="48"/>
      <c r="F271" s="48"/>
      <c r="G271" s="48"/>
      <c r="H271" s="48"/>
      <c r="I271" s="48"/>
      <c r="J271" s="48"/>
      <c r="K271" s="48"/>
      <c r="L271" s="48"/>
      <c r="M271" s="48"/>
      <c r="N271" s="49"/>
      <c r="O271" s="50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2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  <c r="CZ271" s="53"/>
      <c r="DA271" s="53"/>
      <c r="DB271" s="53"/>
      <c r="DC271" s="53"/>
      <c r="DD271" s="53"/>
      <c r="DE271" s="53"/>
      <c r="DF271" s="53"/>
      <c r="DG271" s="53"/>
      <c r="DH271" s="53"/>
      <c r="DI271" s="53"/>
      <c r="DJ271" s="53"/>
      <c r="DK271" s="53"/>
      <c r="DL271" s="53"/>
      <c r="DM271" s="53"/>
      <c r="DN271" s="53"/>
      <c r="DO271" s="53"/>
      <c r="DP271" s="53"/>
      <c r="DQ271" s="53"/>
      <c r="DR271" s="53"/>
      <c r="DS271" s="53"/>
      <c r="DT271" s="53"/>
      <c r="DU271" s="53"/>
      <c r="DV271" s="53"/>
      <c r="DW271" s="53"/>
      <c r="DX271" s="53"/>
      <c r="DY271" s="53"/>
      <c r="DZ271" s="53"/>
      <c r="EA271" s="53"/>
      <c r="EB271" s="53"/>
      <c r="EC271" s="53"/>
      <c r="ED271" s="53"/>
      <c r="EE271" s="53"/>
      <c r="EF271" s="53"/>
      <c r="EG271" s="53"/>
      <c r="EH271" s="53"/>
      <c r="EI271" s="53"/>
      <c r="EJ271" s="53"/>
      <c r="EK271" s="53"/>
      <c r="EL271" s="53"/>
      <c r="EM271" s="53"/>
      <c r="EN271" s="53"/>
      <c r="EO271" s="53"/>
      <c r="EP271" s="53"/>
      <c r="EQ271" s="53"/>
      <c r="ER271" s="53"/>
      <c r="ES271" s="53"/>
      <c r="ET271" s="53"/>
      <c r="EU271" s="53"/>
      <c r="EV271" s="53"/>
      <c r="EW271" s="53"/>
      <c r="EX271" s="53"/>
      <c r="EY271" s="53"/>
      <c r="EZ271" s="53"/>
      <c r="FA271" s="53"/>
      <c r="FB271" s="53"/>
      <c r="FC271" s="53"/>
      <c r="FD271" s="53"/>
      <c r="FE271" s="53"/>
      <c r="FF271" s="53"/>
      <c r="FG271" s="53"/>
      <c r="FH271" s="53"/>
      <c r="FI271" s="53"/>
      <c r="FJ271" s="53"/>
      <c r="FK271" s="53"/>
      <c r="FL271" s="53"/>
      <c r="FM271" s="53"/>
      <c r="FN271" s="53"/>
      <c r="FO271" s="53"/>
      <c r="FP271" s="53"/>
      <c r="FQ271" s="53"/>
      <c r="FR271" s="53"/>
      <c r="FS271" s="53"/>
      <c r="FT271" s="53"/>
      <c r="FU271" s="53"/>
      <c r="FV271" s="53"/>
      <c r="FW271" s="53"/>
      <c r="FX271" s="53"/>
      <c r="FY271" s="53"/>
      <c r="FZ271" s="53"/>
      <c r="GA271" s="53"/>
      <c r="GB271" s="53"/>
      <c r="GC271" s="53"/>
      <c r="GD271" s="53"/>
      <c r="GE271" s="53"/>
      <c r="GF271" s="53"/>
      <c r="GG271" s="53"/>
      <c r="GH271" s="53"/>
      <c r="GI271" s="53"/>
      <c r="GJ271" s="53"/>
      <c r="GK271" s="53"/>
      <c r="GL271" s="53"/>
      <c r="GM271" s="53"/>
      <c r="GN271" s="53"/>
      <c r="GO271" s="53"/>
      <c r="GP271" s="53"/>
      <c r="GQ271" s="53"/>
      <c r="GR271" s="53"/>
      <c r="GS271" s="53"/>
      <c r="GT271" s="53"/>
      <c r="GU271" s="53"/>
      <c r="GV271" s="53"/>
      <c r="GW271" s="53"/>
      <c r="GX271" s="53"/>
      <c r="GY271" s="53"/>
      <c r="GZ271" s="53"/>
      <c r="HA271" s="53"/>
      <c r="HB271" s="53"/>
      <c r="HC271" s="53"/>
      <c r="HD271" s="53"/>
      <c r="HE271" s="53"/>
      <c r="HF271" s="53"/>
      <c r="HG271" s="53"/>
      <c r="HH271" s="53"/>
      <c r="HI271" s="53"/>
      <c r="HJ271" s="53"/>
      <c r="HK271" s="53"/>
      <c r="HL271" s="53"/>
      <c r="HM271" s="53"/>
      <c r="HN271" s="53"/>
      <c r="HO271" s="53"/>
      <c r="HP271" s="53"/>
    </row>
    <row r="272" spans="2:224" s="54" customFormat="1" hidden="1" x14ac:dyDescent="0.2">
      <c r="B272" s="47"/>
      <c r="C272" s="89" t="s">
        <v>23</v>
      </c>
      <c r="D272" s="48">
        <f>(0.5*SUM(D268:HO268))</f>
        <v>0</v>
      </c>
      <c r="E272" s="48"/>
      <c r="F272" s="48"/>
      <c r="G272" s="48"/>
      <c r="H272" s="48"/>
      <c r="I272" s="48"/>
      <c r="J272" s="48"/>
      <c r="K272" s="48"/>
      <c r="L272" s="48"/>
      <c r="M272" s="48"/>
      <c r="N272" s="49"/>
      <c r="O272" s="50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2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53"/>
      <c r="CG272" s="53"/>
      <c r="CH272" s="53"/>
      <c r="CI272" s="53"/>
      <c r="CJ272" s="53"/>
      <c r="CK272" s="53"/>
      <c r="CL272" s="53"/>
      <c r="CM272" s="53"/>
      <c r="CN272" s="53"/>
      <c r="CO272" s="53"/>
      <c r="CP272" s="53"/>
      <c r="CQ272" s="53"/>
      <c r="CR272" s="53"/>
      <c r="CS272" s="53"/>
      <c r="CT272" s="53"/>
      <c r="CU272" s="53"/>
      <c r="CV272" s="53"/>
      <c r="CW272" s="53"/>
      <c r="CX272" s="53"/>
      <c r="CY272" s="53"/>
      <c r="CZ272" s="53"/>
      <c r="DA272" s="53"/>
      <c r="DB272" s="53"/>
      <c r="DC272" s="53"/>
      <c r="DD272" s="53"/>
      <c r="DE272" s="53"/>
      <c r="DF272" s="53"/>
      <c r="DG272" s="53"/>
      <c r="DH272" s="53"/>
      <c r="DI272" s="53"/>
      <c r="DJ272" s="53"/>
      <c r="DK272" s="53"/>
      <c r="DL272" s="53"/>
      <c r="DM272" s="53"/>
      <c r="DN272" s="53"/>
      <c r="DO272" s="53"/>
      <c r="DP272" s="53"/>
      <c r="DQ272" s="53"/>
      <c r="DR272" s="53"/>
      <c r="DS272" s="53"/>
      <c r="DT272" s="53"/>
      <c r="DU272" s="53"/>
      <c r="DV272" s="53"/>
      <c r="DW272" s="53"/>
      <c r="DX272" s="53"/>
      <c r="DY272" s="53"/>
      <c r="DZ272" s="53"/>
      <c r="EA272" s="53"/>
      <c r="EB272" s="53"/>
      <c r="EC272" s="53"/>
      <c r="ED272" s="53"/>
      <c r="EE272" s="53"/>
      <c r="EF272" s="53"/>
      <c r="EG272" s="53"/>
      <c r="EH272" s="53"/>
      <c r="EI272" s="53"/>
      <c r="EJ272" s="53"/>
      <c r="EK272" s="53"/>
      <c r="EL272" s="53"/>
      <c r="EM272" s="53"/>
      <c r="EN272" s="53"/>
      <c r="EO272" s="53"/>
      <c r="EP272" s="53"/>
      <c r="EQ272" s="53"/>
      <c r="ER272" s="53"/>
      <c r="ES272" s="53"/>
      <c r="ET272" s="53"/>
      <c r="EU272" s="53"/>
      <c r="EV272" s="53"/>
      <c r="EW272" s="53"/>
      <c r="EX272" s="53"/>
      <c r="EY272" s="53"/>
      <c r="EZ272" s="53"/>
      <c r="FA272" s="53"/>
      <c r="FB272" s="53"/>
      <c r="FC272" s="53"/>
      <c r="FD272" s="53"/>
      <c r="FE272" s="53"/>
      <c r="FF272" s="53"/>
      <c r="FG272" s="53"/>
      <c r="FH272" s="53"/>
      <c r="FI272" s="53"/>
      <c r="FJ272" s="53"/>
      <c r="FK272" s="53"/>
      <c r="FL272" s="53"/>
      <c r="FM272" s="53"/>
      <c r="FN272" s="53"/>
      <c r="FO272" s="53"/>
      <c r="FP272" s="53"/>
      <c r="FQ272" s="53"/>
      <c r="FR272" s="53"/>
      <c r="FS272" s="53"/>
      <c r="FT272" s="53"/>
      <c r="FU272" s="53"/>
      <c r="FV272" s="53"/>
      <c r="FW272" s="53"/>
      <c r="FX272" s="53"/>
      <c r="FY272" s="53"/>
      <c r="FZ272" s="53"/>
      <c r="GA272" s="53"/>
      <c r="GB272" s="53"/>
      <c r="GC272" s="53"/>
      <c r="GD272" s="53"/>
      <c r="GE272" s="53"/>
      <c r="GF272" s="53"/>
      <c r="GG272" s="53"/>
      <c r="GH272" s="53"/>
      <c r="GI272" s="53"/>
      <c r="GJ272" s="53"/>
      <c r="GK272" s="53"/>
      <c r="GL272" s="53"/>
      <c r="GM272" s="53"/>
      <c r="GN272" s="53"/>
      <c r="GO272" s="53"/>
      <c r="GP272" s="53"/>
      <c r="GQ272" s="53"/>
      <c r="GR272" s="53"/>
      <c r="GS272" s="53"/>
      <c r="GT272" s="53"/>
      <c r="GU272" s="53"/>
      <c r="GV272" s="53"/>
      <c r="GW272" s="53"/>
      <c r="GX272" s="53"/>
      <c r="GY272" s="53"/>
      <c r="GZ272" s="53"/>
      <c r="HA272" s="53"/>
      <c r="HB272" s="53"/>
      <c r="HC272" s="53"/>
      <c r="HD272" s="53"/>
      <c r="HE272" s="53"/>
      <c r="HF272" s="53"/>
      <c r="HG272" s="53"/>
      <c r="HH272" s="53"/>
      <c r="HI272" s="53"/>
      <c r="HJ272" s="53"/>
      <c r="HK272" s="53"/>
      <c r="HL272" s="53"/>
      <c r="HM272" s="53"/>
      <c r="HN272" s="53"/>
      <c r="HO272" s="53"/>
      <c r="HP272" s="53"/>
    </row>
    <row r="273" spans="2:224" s="54" customFormat="1" hidden="1" x14ac:dyDescent="0.2">
      <c r="B273" s="47"/>
      <c r="C273" s="89" t="s">
        <v>24</v>
      </c>
      <c r="D273" s="48">
        <f>D272/D271</f>
        <v>0</v>
      </c>
      <c r="E273" s="48"/>
      <c r="F273" s="48"/>
      <c r="G273" s="48"/>
      <c r="H273" s="48"/>
      <c r="I273" s="48"/>
      <c r="J273" s="48"/>
      <c r="K273" s="48"/>
      <c r="L273" s="48"/>
      <c r="M273" s="48"/>
      <c r="N273" s="49"/>
      <c r="O273" s="50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2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53"/>
      <c r="EY273" s="53"/>
      <c r="EZ273" s="53"/>
      <c r="FA273" s="53"/>
      <c r="FB273" s="53"/>
      <c r="FC273" s="53"/>
      <c r="FD273" s="53"/>
      <c r="FE273" s="53"/>
      <c r="FF273" s="53"/>
      <c r="FG273" s="53"/>
      <c r="FH273" s="53"/>
      <c r="FI273" s="53"/>
      <c r="FJ273" s="53"/>
      <c r="FK273" s="53"/>
      <c r="FL273" s="53"/>
      <c r="FM273" s="53"/>
      <c r="FN273" s="53"/>
      <c r="FO273" s="53"/>
      <c r="FP273" s="53"/>
      <c r="FQ273" s="53"/>
      <c r="FR273" s="53"/>
      <c r="FS273" s="53"/>
      <c r="FT273" s="53"/>
      <c r="FU273" s="53"/>
      <c r="FV273" s="53"/>
      <c r="FW273" s="53"/>
      <c r="FX273" s="53"/>
      <c r="FY273" s="53"/>
      <c r="FZ273" s="53"/>
      <c r="GA273" s="53"/>
      <c r="GB273" s="53"/>
      <c r="GC273" s="53"/>
      <c r="GD273" s="53"/>
      <c r="GE273" s="53"/>
      <c r="GF273" s="53"/>
      <c r="GG273" s="53"/>
      <c r="GH273" s="53"/>
      <c r="GI273" s="53"/>
      <c r="GJ273" s="53"/>
      <c r="GK273" s="53"/>
      <c r="GL273" s="53"/>
      <c r="GM273" s="53"/>
      <c r="GN273" s="53"/>
      <c r="GO273" s="53"/>
      <c r="GP273" s="53"/>
      <c r="GQ273" s="53"/>
      <c r="GR273" s="53"/>
      <c r="GS273" s="53"/>
      <c r="GT273" s="53"/>
      <c r="GU273" s="53"/>
      <c r="GV273" s="53"/>
      <c r="GW273" s="53"/>
      <c r="GX273" s="53"/>
      <c r="GY273" s="53"/>
      <c r="GZ273" s="53"/>
      <c r="HA273" s="53"/>
      <c r="HB273" s="53"/>
      <c r="HC273" s="53"/>
      <c r="HD273" s="53"/>
      <c r="HE273" s="53"/>
      <c r="HF273" s="53"/>
      <c r="HG273" s="53"/>
      <c r="HH273" s="53"/>
      <c r="HI273" s="53"/>
      <c r="HJ273" s="53"/>
      <c r="HK273" s="53"/>
      <c r="HL273" s="53"/>
      <c r="HM273" s="53"/>
      <c r="HN273" s="53"/>
      <c r="HO273" s="53"/>
      <c r="HP273" s="53"/>
    </row>
    <row r="274" spans="2:224" s="54" customFormat="1" hidden="1" x14ac:dyDescent="0.2">
      <c r="B274" s="47"/>
      <c r="C274" s="89" t="s">
        <v>32</v>
      </c>
      <c r="D274" s="48">
        <f>D272+D273</f>
        <v>0</v>
      </c>
      <c r="E274" s="48"/>
      <c r="F274" s="48"/>
      <c r="G274" s="48"/>
      <c r="H274" s="48"/>
      <c r="I274" s="48"/>
      <c r="J274" s="48"/>
      <c r="K274" s="48"/>
      <c r="L274" s="48"/>
      <c r="M274" s="48"/>
      <c r="N274" s="49"/>
      <c r="O274" s="50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2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3"/>
      <c r="CD274" s="53"/>
      <c r="CE274" s="53"/>
      <c r="CF274" s="53"/>
      <c r="CG274" s="53"/>
      <c r="CH274" s="53"/>
      <c r="CI274" s="53"/>
      <c r="CJ274" s="53"/>
      <c r="CK274" s="53"/>
      <c r="CL274" s="53"/>
      <c r="CM274" s="53"/>
      <c r="CN274" s="53"/>
      <c r="CO274" s="53"/>
      <c r="CP274" s="53"/>
      <c r="CQ274" s="53"/>
      <c r="CR274" s="53"/>
      <c r="CS274" s="53"/>
      <c r="CT274" s="53"/>
      <c r="CU274" s="53"/>
      <c r="CV274" s="53"/>
      <c r="CW274" s="53"/>
      <c r="CX274" s="53"/>
      <c r="CY274" s="53"/>
      <c r="CZ274" s="53"/>
      <c r="DA274" s="53"/>
      <c r="DB274" s="53"/>
      <c r="DC274" s="53"/>
      <c r="DD274" s="53"/>
      <c r="DE274" s="53"/>
      <c r="DF274" s="53"/>
      <c r="DG274" s="53"/>
      <c r="DH274" s="53"/>
      <c r="DI274" s="53"/>
      <c r="DJ274" s="53"/>
      <c r="DK274" s="53"/>
      <c r="DL274" s="53"/>
      <c r="DM274" s="53"/>
      <c r="DN274" s="53"/>
      <c r="DO274" s="53"/>
      <c r="DP274" s="53"/>
      <c r="DQ274" s="53"/>
      <c r="DR274" s="53"/>
      <c r="DS274" s="53"/>
      <c r="DT274" s="53"/>
      <c r="DU274" s="53"/>
      <c r="DV274" s="53"/>
      <c r="DW274" s="53"/>
      <c r="DX274" s="53"/>
      <c r="DY274" s="53"/>
      <c r="DZ274" s="53"/>
      <c r="EA274" s="53"/>
      <c r="EB274" s="53"/>
      <c r="EC274" s="53"/>
      <c r="ED274" s="53"/>
      <c r="EE274" s="53"/>
      <c r="EF274" s="53"/>
      <c r="EG274" s="53"/>
      <c r="EH274" s="53"/>
      <c r="EI274" s="53"/>
      <c r="EJ274" s="53"/>
      <c r="EK274" s="53"/>
      <c r="EL274" s="53"/>
      <c r="EM274" s="53"/>
      <c r="EN274" s="53"/>
      <c r="EO274" s="53"/>
      <c r="EP274" s="53"/>
      <c r="EQ274" s="53"/>
      <c r="ER274" s="53"/>
      <c r="ES274" s="53"/>
      <c r="ET274" s="53"/>
      <c r="EU274" s="53"/>
      <c r="EV274" s="53"/>
      <c r="EW274" s="53"/>
      <c r="EX274" s="53"/>
      <c r="EY274" s="53"/>
      <c r="EZ274" s="53"/>
      <c r="FA274" s="53"/>
      <c r="FB274" s="53"/>
      <c r="FC274" s="53"/>
      <c r="FD274" s="53"/>
      <c r="FE274" s="53"/>
      <c r="FF274" s="53"/>
      <c r="FG274" s="53"/>
      <c r="FH274" s="53"/>
      <c r="FI274" s="53"/>
      <c r="FJ274" s="53"/>
      <c r="FK274" s="53"/>
      <c r="FL274" s="53"/>
      <c r="FM274" s="53"/>
      <c r="FN274" s="53"/>
      <c r="FO274" s="53"/>
      <c r="FP274" s="53"/>
      <c r="FQ274" s="53"/>
      <c r="FR274" s="53"/>
      <c r="FS274" s="53"/>
      <c r="FT274" s="53"/>
      <c r="FU274" s="53"/>
      <c r="FV274" s="53"/>
      <c r="FW274" s="53"/>
      <c r="FX274" s="53"/>
      <c r="FY274" s="53"/>
      <c r="FZ274" s="53"/>
      <c r="GA274" s="53"/>
      <c r="GB274" s="53"/>
      <c r="GC274" s="53"/>
      <c r="GD274" s="53"/>
      <c r="GE274" s="53"/>
      <c r="GF274" s="53"/>
      <c r="GG274" s="53"/>
      <c r="GH274" s="53"/>
      <c r="GI274" s="53"/>
      <c r="GJ274" s="53"/>
      <c r="GK274" s="53"/>
      <c r="GL274" s="53"/>
      <c r="GM274" s="53"/>
      <c r="GN274" s="53"/>
      <c r="GO274" s="53"/>
      <c r="GP274" s="53"/>
      <c r="GQ274" s="53"/>
      <c r="GR274" s="53"/>
      <c r="GS274" s="53"/>
      <c r="GT274" s="53"/>
      <c r="GU274" s="53"/>
      <c r="GV274" s="53"/>
      <c r="GW274" s="53"/>
      <c r="GX274" s="53"/>
      <c r="GY274" s="53"/>
      <c r="GZ274" s="53"/>
      <c r="HA274" s="53"/>
      <c r="HB274" s="53"/>
      <c r="HC274" s="53"/>
      <c r="HD274" s="53"/>
      <c r="HE274" s="53"/>
      <c r="HF274" s="53"/>
      <c r="HG274" s="53"/>
      <c r="HH274" s="53"/>
      <c r="HI274" s="53"/>
      <c r="HJ274" s="53"/>
      <c r="HK274" s="53"/>
      <c r="HL274" s="53"/>
      <c r="HM274" s="53"/>
      <c r="HN274" s="53"/>
      <c r="HO274" s="53"/>
      <c r="HP274" s="53"/>
    </row>
    <row r="275" spans="2:224" s="54" customFormat="1" hidden="1" x14ac:dyDescent="0.2">
      <c r="B275" s="47"/>
      <c r="C275" s="89" t="s">
        <v>18</v>
      </c>
      <c r="D275" s="48">
        <f>D274+SUM(D270:HO270)</f>
        <v>0</v>
      </c>
      <c r="E275" s="48"/>
      <c r="F275" s="48"/>
      <c r="G275" s="48"/>
      <c r="H275" s="48"/>
      <c r="I275" s="48"/>
      <c r="J275" s="48"/>
      <c r="K275" s="48"/>
      <c r="L275" s="48"/>
      <c r="M275" s="48"/>
      <c r="N275" s="49"/>
      <c r="O275" s="50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2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3"/>
      <c r="CI275" s="53"/>
      <c r="CJ275" s="53"/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  <c r="CV275" s="53"/>
      <c r="CW275" s="53"/>
      <c r="CX275" s="53"/>
      <c r="CY275" s="53"/>
      <c r="CZ275" s="53"/>
      <c r="DA275" s="53"/>
      <c r="DB275" s="53"/>
      <c r="DC275" s="53"/>
      <c r="DD275" s="53"/>
      <c r="DE275" s="53"/>
      <c r="DF275" s="53"/>
      <c r="DG275" s="53"/>
      <c r="DH275" s="53"/>
      <c r="DI275" s="53"/>
      <c r="DJ275" s="53"/>
      <c r="DK275" s="53"/>
      <c r="DL275" s="53"/>
      <c r="DM275" s="53"/>
      <c r="DN275" s="53"/>
      <c r="DO275" s="53"/>
      <c r="DP275" s="53"/>
      <c r="DQ275" s="53"/>
      <c r="DR275" s="53"/>
      <c r="DS275" s="53"/>
      <c r="DT275" s="53"/>
      <c r="DU275" s="53"/>
      <c r="DV275" s="53"/>
      <c r="DW275" s="53"/>
      <c r="DX275" s="53"/>
      <c r="DY275" s="53"/>
      <c r="DZ275" s="53"/>
      <c r="EA275" s="53"/>
      <c r="EB275" s="53"/>
      <c r="EC275" s="53"/>
      <c r="ED275" s="53"/>
      <c r="EE275" s="53"/>
      <c r="EF275" s="53"/>
      <c r="EG275" s="53"/>
      <c r="EH275" s="53"/>
      <c r="EI275" s="53"/>
      <c r="EJ275" s="53"/>
      <c r="EK275" s="53"/>
      <c r="EL275" s="53"/>
      <c r="EM275" s="53"/>
      <c r="EN275" s="53"/>
      <c r="EO275" s="53"/>
      <c r="EP275" s="53"/>
      <c r="EQ275" s="53"/>
      <c r="ER275" s="53"/>
      <c r="ES275" s="53"/>
      <c r="ET275" s="53"/>
      <c r="EU275" s="53"/>
      <c r="EV275" s="53"/>
      <c r="EW275" s="53"/>
      <c r="EX275" s="53"/>
      <c r="EY275" s="53"/>
      <c r="EZ275" s="53"/>
      <c r="FA275" s="53"/>
      <c r="FB275" s="53"/>
      <c r="FC275" s="53"/>
      <c r="FD275" s="53"/>
      <c r="FE275" s="53"/>
      <c r="FF275" s="53"/>
      <c r="FG275" s="53"/>
      <c r="FH275" s="53"/>
      <c r="FI275" s="53"/>
      <c r="FJ275" s="53"/>
      <c r="FK275" s="53"/>
      <c r="FL275" s="53"/>
      <c r="FM275" s="53"/>
      <c r="FN275" s="53"/>
      <c r="FO275" s="53"/>
      <c r="FP275" s="53"/>
      <c r="FQ275" s="53"/>
      <c r="FR275" s="53"/>
      <c r="FS275" s="53"/>
      <c r="FT275" s="53"/>
      <c r="FU275" s="53"/>
      <c r="FV275" s="53"/>
      <c r="FW275" s="53"/>
      <c r="FX275" s="53"/>
      <c r="FY275" s="53"/>
      <c r="FZ275" s="53"/>
      <c r="GA275" s="53"/>
      <c r="GB275" s="53"/>
      <c r="GC275" s="53"/>
      <c r="GD275" s="53"/>
      <c r="GE275" s="53"/>
      <c r="GF275" s="53"/>
      <c r="GG275" s="53"/>
      <c r="GH275" s="53"/>
      <c r="GI275" s="53"/>
      <c r="GJ275" s="53"/>
      <c r="GK275" s="53"/>
      <c r="GL275" s="53"/>
      <c r="GM275" s="53"/>
      <c r="GN275" s="53"/>
      <c r="GO275" s="53"/>
      <c r="GP275" s="53"/>
      <c r="GQ275" s="53"/>
      <c r="GR275" s="53"/>
      <c r="GS275" s="53"/>
      <c r="GT275" s="53"/>
      <c r="GU275" s="53"/>
      <c r="GV275" s="53"/>
      <c r="GW275" s="53"/>
      <c r="GX275" s="53"/>
      <c r="GY275" s="53"/>
      <c r="GZ275" s="53"/>
      <c r="HA275" s="53"/>
      <c r="HB275" s="53"/>
      <c r="HC275" s="53"/>
      <c r="HD275" s="53"/>
      <c r="HE275" s="53"/>
      <c r="HF275" s="53"/>
      <c r="HG275" s="53"/>
      <c r="HH275" s="53"/>
      <c r="HI275" s="53"/>
      <c r="HJ275" s="53"/>
      <c r="HK275" s="53"/>
      <c r="HL275" s="53"/>
      <c r="HM275" s="53"/>
      <c r="HN275" s="53"/>
      <c r="HO275" s="53"/>
      <c r="HP275" s="53"/>
    </row>
    <row r="276" spans="2:224" s="54" customFormat="1" hidden="1" x14ac:dyDescent="0.2">
      <c r="B276" s="47"/>
      <c r="C276" s="89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9"/>
      <c r="O276" s="50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2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  <c r="CR276" s="53"/>
      <c r="CS276" s="53"/>
      <c r="CT276" s="53"/>
      <c r="CU276" s="53"/>
      <c r="CV276" s="53"/>
      <c r="CW276" s="53"/>
      <c r="CX276" s="53"/>
      <c r="CY276" s="53"/>
      <c r="CZ276" s="53"/>
      <c r="DA276" s="53"/>
      <c r="DB276" s="53"/>
      <c r="DC276" s="53"/>
      <c r="DD276" s="53"/>
      <c r="DE276" s="53"/>
      <c r="DF276" s="53"/>
      <c r="DG276" s="53"/>
      <c r="DH276" s="53"/>
      <c r="DI276" s="53"/>
      <c r="DJ276" s="53"/>
      <c r="DK276" s="53"/>
      <c r="DL276" s="53"/>
      <c r="DM276" s="53"/>
      <c r="DN276" s="53"/>
      <c r="DO276" s="53"/>
      <c r="DP276" s="53"/>
      <c r="DQ276" s="53"/>
      <c r="DR276" s="53"/>
      <c r="DS276" s="53"/>
      <c r="DT276" s="53"/>
      <c r="DU276" s="53"/>
      <c r="DV276" s="53"/>
      <c r="DW276" s="53"/>
      <c r="DX276" s="53"/>
      <c r="DY276" s="53"/>
      <c r="DZ276" s="53"/>
      <c r="EA276" s="53"/>
      <c r="EB276" s="53"/>
      <c r="EC276" s="53"/>
      <c r="ED276" s="53"/>
      <c r="EE276" s="53"/>
      <c r="EF276" s="53"/>
      <c r="EG276" s="53"/>
      <c r="EH276" s="53"/>
      <c r="EI276" s="53"/>
      <c r="EJ276" s="53"/>
      <c r="EK276" s="53"/>
      <c r="EL276" s="53"/>
      <c r="EM276" s="53"/>
      <c r="EN276" s="53"/>
      <c r="EO276" s="53"/>
      <c r="EP276" s="53"/>
      <c r="EQ276" s="53"/>
      <c r="ER276" s="53"/>
      <c r="ES276" s="53"/>
      <c r="ET276" s="53"/>
      <c r="EU276" s="53"/>
      <c r="EV276" s="53"/>
      <c r="EW276" s="53"/>
      <c r="EX276" s="53"/>
      <c r="EY276" s="53"/>
      <c r="EZ276" s="53"/>
      <c r="FA276" s="53"/>
      <c r="FB276" s="53"/>
      <c r="FC276" s="53"/>
      <c r="FD276" s="53"/>
      <c r="FE276" s="53"/>
      <c r="FF276" s="53"/>
      <c r="FG276" s="53"/>
      <c r="FH276" s="53"/>
      <c r="FI276" s="53"/>
      <c r="FJ276" s="53"/>
      <c r="FK276" s="53"/>
      <c r="FL276" s="53"/>
      <c r="FM276" s="53"/>
      <c r="FN276" s="53"/>
      <c r="FO276" s="53"/>
      <c r="FP276" s="53"/>
      <c r="FQ276" s="53"/>
      <c r="FR276" s="53"/>
      <c r="FS276" s="53"/>
      <c r="FT276" s="53"/>
      <c r="FU276" s="53"/>
      <c r="FV276" s="53"/>
      <c r="FW276" s="53"/>
      <c r="FX276" s="53"/>
      <c r="FY276" s="53"/>
      <c r="FZ276" s="53"/>
      <c r="GA276" s="53"/>
      <c r="GB276" s="53"/>
      <c r="GC276" s="53"/>
      <c r="GD276" s="53"/>
      <c r="GE276" s="53"/>
      <c r="GF276" s="53"/>
      <c r="GG276" s="53"/>
      <c r="GH276" s="53"/>
      <c r="GI276" s="53"/>
      <c r="GJ276" s="53"/>
      <c r="GK276" s="53"/>
      <c r="GL276" s="53"/>
      <c r="GM276" s="53"/>
      <c r="GN276" s="53"/>
      <c r="GO276" s="53"/>
      <c r="GP276" s="53"/>
      <c r="GQ276" s="53"/>
      <c r="GR276" s="53"/>
      <c r="GS276" s="53"/>
      <c r="GT276" s="53"/>
      <c r="GU276" s="53"/>
      <c r="GV276" s="53"/>
      <c r="GW276" s="53"/>
      <c r="GX276" s="53"/>
      <c r="GY276" s="53"/>
      <c r="GZ276" s="53"/>
      <c r="HA276" s="53"/>
      <c r="HB276" s="53"/>
      <c r="HC276" s="53"/>
      <c r="HD276" s="53"/>
      <c r="HE276" s="53"/>
      <c r="HF276" s="53"/>
      <c r="HG276" s="53"/>
      <c r="HH276" s="53"/>
      <c r="HI276" s="53"/>
      <c r="HJ276" s="53"/>
      <c r="HK276" s="53"/>
      <c r="HL276" s="53"/>
      <c r="HM276" s="53"/>
      <c r="HN276" s="53"/>
      <c r="HO276" s="53"/>
      <c r="HP276" s="53"/>
    </row>
    <row r="277" spans="2:224" s="63" customFormat="1" hidden="1" x14ac:dyDescent="0.2">
      <c r="B277" s="57"/>
      <c r="C277" s="90"/>
      <c r="D277" s="101">
        <v>1</v>
      </c>
      <c r="E277" s="58"/>
      <c r="F277" s="58"/>
      <c r="G277" s="58"/>
      <c r="H277" s="58"/>
      <c r="I277" s="58"/>
      <c r="J277" s="58"/>
      <c r="K277" s="58"/>
      <c r="L277" s="58"/>
      <c r="M277" s="58"/>
      <c r="N277" s="59"/>
      <c r="O277" s="60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2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F277" s="61"/>
      <c r="DG277" s="61"/>
      <c r="DH277" s="61"/>
      <c r="DI277" s="61"/>
      <c r="DJ277" s="61"/>
      <c r="DK277" s="61"/>
      <c r="DL277" s="61"/>
      <c r="DM277" s="61"/>
      <c r="DN277" s="61"/>
      <c r="DO277" s="61"/>
      <c r="DP277" s="61"/>
      <c r="DQ277" s="61"/>
      <c r="DR277" s="61"/>
      <c r="DS277" s="61"/>
      <c r="DT277" s="61"/>
      <c r="DU277" s="61"/>
      <c r="DV277" s="61"/>
      <c r="DW277" s="61"/>
      <c r="DX277" s="61"/>
      <c r="DY277" s="61"/>
      <c r="DZ277" s="61"/>
      <c r="EA277" s="61"/>
      <c r="EB277" s="61"/>
      <c r="EC277" s="61"/>
      <c r="ED277" s="61"/>
      <c r="EE277" s="61"/>
      <c r="EF277" s="61"/>
      <c r="EG277" s="61"/>
      <c r="EH277" s="61"/>
      <c r="EI277" s="61"/>
      <c r="EJ277" s="61"/>
      <c r="EK277" s="61"/>
      <c r="EL277" s="61"/>
      <c r="EM277" s="61"/>
      <c r="EN277" s="61"/>
      <c r="EO277" s="61"/>
      <c r="EP277" s="61"/>
      <c r="EQ277" s="61"/>
      <c r="ER277" s="61"/>
      <c r="ES277" s="61"/>
      <c r="ET277" s="61"/>
      <c r="EU277" s="61"/>
      <c r="EV277" s="61"/>
      <c r="EW277" s="61"/>
      <c r="EX277" s="61"/>
      <c r="EY277" s="61"/>
      <c r="EZ277" s="61"/>
      <c r="FA277" s="61"/>
      <c r="FB277" s="61"/>
      <c r="FC277" s="61"/>
      <c r="FD277" s="61"/>
      <c r="FE277" s="61"/>
      <c r="FF277" s="61"/>
      <c r="FG277" s="61"/>
      <c r="FH277" s="61"/>
      <c r="FI277" s="61"/>
      <c r="FJ277" s="61"/>
      <c r="FK277" s="61"/>
      <c r="FL277" s="61"/>
      <c r="FM277" s="61"/>
      <c r="FN277" s="61"/>
      <c r="FO277" s="61"/>
      <c r="FP277" s="61"/>
      <c r="FQ277" s="61"/>
      <c r="FR277" s="61"/>
      <c r="FS277" s="61"/>
      <c r="FT277" s="61"/>
      <c r="FU277" s="61"/>
      <c r="FV277" s="61"/>
      <c r="FW277" s="61"/>
      <c r="FX277" s="61"/>
      <c r="FY277" s="61"/>
      <c r="FZ277" s="61"/>
      <c r="GA277" s="61"/>
      <c r="GB277" s="61"/>
      <c r="GC277" s="61"/>
      <c r="GD277" s="61"/>
      <c r="GE277" s="61"/>
      <c r="GF277" s="61"/>
      <c r="GG277" s="61"/>
      <c r="GH277" s="61"/>
      <c r="GI277" s="61"/>
      <c r="GJ277" s="61"/>
      <c r="GK277" s="61"/>
      <c r="GL277" s="61"/>
      <c r="GM277" s="61"/>
      <c r="GN277" s="61"/>
      <c r="GO277" s="61"/>
      <c r="GP277" s="61"/>
      <c r="GQ277" s="61"/>
      <c r="GR277" s="61"/>
      <c r="GS277" s="61"/>
      <c r="GT277" s="61"/>
      <c r="GU277" s="61"/>
      <c r="GV277" s="61"/>
      <c r="GW277" s="61"/>
      <c r="GX277" s="61"/>
      <c r="GY277" s="61"/>
      <c r="GZ277" s="61"/>
      <c r="HA277" s="61"/>
      <c r="HB277" s="61"/>
      <c r="HC277" s="61"/>
      <c r="HD277" s="61"/>
      <c r="HE277" s="61"/>
      <c r="HF277" s="61"/>
      <c r="HG277" s="61"/>
      <c r="HH277" s="61"/>
      <c r="HI277" s="61"/>
      <c r="HJ277" s="61"/>
      <c r="HK277" s="61"/>
      <c r="HL277" s="61"/>
      <c r="HM277" s="61"/>
      <c r="HN277" s="61"/>
      <c r="HO277" s="61"/>
      <c r="HP277" s="61"/>
    </row>
    <row r="278" spans="2:224" s="63" customFormat="1" hidden="1" x14ac:dyDescent="0.2">
      <c r="B278" s="57"/>
      <c r="C278" s="90"/>
      <c r="D278" s="101">
        <v>2</v>
      </c>
      <c r="E278" s="58" t="b">
        <f>IF(scope1=1,+IF(Credits=0,1))</f>
        <v>0</v>
      </c>
      <c r="F278" s="58"/>
      <c r="G278" s="58"/>
      <c r="H278" s="58"/>
      <c r="I278" s="58"/>
      <c r="J278" s="58"/>
      <c r="K278" s="58"/>
      <c r="L278" s="58"/>
      <c r="M278" s="58"/>
      <c r="N278" s="59"/>
      <c r="O278" s="60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2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61"/>
      <c r="CL278" s="61"/>
      <c r="CM278" s="61"/>
      <c r="CN278" s="61"/>
      <c r="CO278" s="61"/>
      <c r="CP278" s="61"/>
      <c r="CQ278" s="61"/>
      <c r="CR278" s="61"/>
      <c r="CS278" s="61"/>
      <c r="CT278" s="61"/>
      <c r="CU278" s="61"/>
      <c r="CV278" s="61"/>
      <c r="CW278" s="61"/>
      <c r="CX278" s="61"/>
      <c r="CY278" s="61"/>
      <c r="CZ278" s="61"/>
      <c r="DA278" s="61"/>
      <c r="DB278" s="61"/>
      <c r="DC278" s="61"/>
      <c r="DD278" s="61"/>
      <c r="DE278" s="61"/>
      <c r="DF278" s="61"/>
      <c r="DG278" s="61"/>
      <c r="DH278" s="61"/>
      <c r="DI278" s="61"/>
      <c r="DJ278" s="61"/>
      <c r="DK278" s="61"/>
      <c r="DL278" s="61"/>
      <c r="DM278" s="61"/>
      <c r="DN278" s="61"/>
      <c r="DO278" s="61"/>
      <c r="DP278" s="61"/>
      <c r="DQ278" s="61"/>
      <c r="DR278" s="61"/>
      <c r="DS278" s="61"/>
      <c r="DT278" s="61"/>
      <c r="DU278" s="61"/>
      <c r="DV278" s="61"/>
      <c r="DW278" s="61"/>
      <c r="DX278" s="61"/>
      <c r="DY278" s="61"/>
      <c r="DZ278" s="61"/>
      <c r="EA278" s="61"/>
      <c r="EB278" s="61"/>
      <c r="EC278" s="61"/>
      <c r="ED278" s="61"/>
      <c r="EE278" s="61"/>
      <c r="EF278" s="61"/>
      <c r="EG278" s="61"/>
      <c r="EH278" s="61"/>
      <c r="EI278" s="61"/>
      <c r="EJ278" s="61"/>
      <c r="EK278" s="61"/>
      <c r="EL278" s="61"/>
      <c r="EM278" s="61"/>
      <c r="EN278" s="61"/>
      <c r="EO278" s="61"/>
      <c r="EP278" s="61"/>
      <c r="EQ278" s="61"/>
      <c r="ER278" s="61"/>
      <c r="ES278" s="61"/>
      <c r="ET278" s="61"/>
      <c r="EU278" s="61"/>
      <c r="EV278" s="61"/>
      <c r="EW278" s="61"/>
      <c r="EX278" s="61"/>
      <c r="EY278" s="61"/>
      <c r="EZ278" s="61"/>
      <c r="FA278" s="61"/>
      <c r="FB278" s="61"/>
      <c r="FC278" s="61"/>
      <c r="FD278" s="61"/>
      <c r="FE278" s="61"/>
      <c r="FF278" s="61"/>
      <c r="FG278" s="61"/>
      <c r="FH278" s="61"/>
      <c r="FI278" s="61"/>
      <c r="FJ278" s="61"/>
      <c r="FK278" s="61"/>
      <c r="FL278" s="61"/>
      <c r="FM278" s="61"/>
      <c r="FN278" s="61"/>
      <c r="FO278" s="61"/>
      <c r="FP278" s="61"/>
      <c r="FQ278" s="61"/>
      <c r="FR278" s="61"/>
      <c r="FS278" s="61"/>
      <c r="FT278" s="61"/>
      <c r="FU278" s="61"/>
      <c r="FV278" s="61"/>
      <c r="FW278" s="61"/>
      <c r="FX278" s="61"/>
      <c r="FY278" s="61"/>
      <c r="FZ278" s="61"/>
      <c r="GA278" s="61"/>
      <c r="GB278" s="61"/>
      <c r="GC278" s="61"/>
      <c r="GD278" s="61"/>
      <c r="GE278" s="61"/>
      <c r="GF278" s="61"/>
      <c r="GG278" s="61"/>
      <c r="GH278" s="61"/>
      <c r="GI278" s="61"/>
      <c r="GJ278" s="61"/>
      <c r="GK278" s="61"/>
      <c r="GL278" s="61"/>
      <c r="GM278" s="61"/>
      <c r="GN278" s="61"/>
      <c r="GO278" s="61"/>
      <c r="GP278" s="61"/>
      <c r="GQ278" s="61"/>
      <c r="GR278" s="61"/>
      <c r="GS278" s="61"/>
      <c r="GT278" s="61"/>
      <c r="GU278" s="61"/>
      <c r="GV278" s="61"/>
      <c r="GW278" s="61"/>
      <c r="GX278" s="61"/>
      <c r="GY278" s="61"/>
      <c r="GZ278" s="61"/>
      <c r="HA278" s="61"/>
      <c r="HB278" s="61"/>
      <c r="HC278" s="61"/>
      <c r="HD278" s="61"/>
      <c r="HE278" s="61"/>
      <c r="HF278" s="61"/>
      <c r="HG278" s="61"/>
      <c r="HH278" s="61"/>
      <c r="HI278" s="61"/>
      <c r="HJ278" s="61"/>
      <c r="HK278" s="61"/>
      <c r="HL278" s="61"/>
      <c r="HM278" s="61"/>
      <c r="HN278" s="61"/>
      <c r="HO278" s="61"/>
      <c r="HP278" s="61"/>
    </row>
    <row r="279" spans="2:224" s="63" customFormat="1" hidden="1" x14ac:dyDescent="0.2">
      <c r="B279" s="57"/>
      <c r="C279" s="90"/>
      <c r="D279" s="64">
        <v>1</v>
      </c>
      <c r="E279" s="144" t="b">
        <f>IF(scope=7,IF(scope2=2,+IF(Credits=5,0,1),0))</f>
        <v>0</v>
      </c>
      <c r="F279" s="65"/>
      <c r="G279" s="65"/>
      <c r="H279" s="65"/>
      <c r="I279" s="65"/>
      <c r="J279" s="65"/>
      <c r="K279" s="65"/>
      <c r="L279" s="65"/>
      <c r="M279" s="65"/>
      <c r="N279" s="66"/>
      <c r="O279" s="67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2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F279" s="61"/>
      <c r="DG279" s="61"/>
      <c r="DH279" s="61"/>
      <c r="DI279" s="61"/>
      <c r="DJ279" s="61"/>
      <c r="DK279" s="61"/>
      <c r="DL279" s="61"/>
      <c r="DM279" s="61"/>
      <c r="DN279" s="61"/>
      <c r="DO279" s="61"/>
      <c r="DP279" s="61"/>
      <c r="DQ279" s="61"/>
      <c r="DR279" s="61"/>
      <c r="DS279" s="61"/>
      <c r="DT279" s="61"/>
      <c r="DU279" s="61"/>
      <c r="DV279" s="61"/>
      <c r="DW279" s="61"/>
      <c r="DX279" s="61"/>
      <c r="DY279" s="61"/>
      <c r="DZ279" s="61"/>
      <c r="EA279" s="61"/>
      <c r="EB279" s="61"/>
      <c r="EC279" s="61"/>
      <c r="ED279" s="61"/>
      <c r="EE279" s="61"/>
      <c r="EF279" s="61"/>
      <c r="EG279" s="61"/>
      <c r="EH279" s="61"/>
      <c r="EI279" s="61"/>
      <c r="EJ279" s="61"/>
      <c r="EK279" s="61"/>
      <c r="EL279" s="61"/>
      <c r="EM279" s="61"/>
      <c r="EN279" s="61"/>
      <c r="EO279" s="61"/>
      <c r="EP279" s="61"/>
      <c r="EQ279" s="61"/>
      <c r="ER279" s="61"/>
      <c r="ES279" s="61"/>
      <c r="ET279" s="61"/>
      <c r="EU279" s="61"/>
      <c r="EV279" s="61"/>
      <c r="EW279" s="61"/>
      <c r="EX279" s="61"/>
      <c r="EY279" s="61"/>
      <c r="EZ279" s="61"/>
      <c r="FA279" s="61"/>
      <c r="FB279" s="61"/>
      <c r="FC279" s="61"/>
      <c r="FD279" s="61"/>
      <c r="FE279" s="61"/>
      <c r="FF279" s="61"/>
      <c r="FG279" s="61"/>
      <c r="FH279" s="61"/>
      <c r="FI279" s="61"/>
      <c r="FJ279" s="61"/>
      <c r="FK279" s="61"/>
      <c r="FL279" s="61"/>
      <c r="FM279" s="61"/>
      <c r="FN279" s="61"/>
      <c r="FO279" s="61"/>
      <c r="FP279" s="61"/>
      <c r="FQ279" s="61"/>
      <c r="FR279" s="61"/>
      <c r="FS279" s="61"/>
      <c r="FT279" s="61"/>
      <c r="FU279" s="61"/>
      <c r="FV279" s="61"/>
      <c r="FW279" s="61"/>
      <c r="FX279" s="61"/>
      <c r="FY279" s="61"/>
      <c r="FZ279" s="61"/>
      <c r="GA279" s="61"/>
      <c r="GB279" s="61"/>
      <c r="GC279" s="61"/>
      <c r="GD279" s="61"/>
      <c r="GE279" s="61"/>
      <c r="GF279" s="61"/>
      <c r="GG279" s="61"/>
      <c r="GH279" s="61"/>
      <c r="GI279" s="61"/>
      <c r="GJ279" s="61"/>
      <c r="GK279" s="61"/>
      <c r="GL279" s="61"/>
      <c r="GM279" s="61"/>
      <c r="GN279" s="61"/>
      <c r="GO279" s="61"/>
      <c r="GP279" s="61"/>
      <c r="GQ279" s="61"/>
      <c r="GR279" s="61"/>
      <c r="GS279" s="61"/>
      <c r="GT279" s="61"/>
      <c r="GU279" s="61"/>
      <c r="GV279" s="61"/>
      <c r="GW279" s="61"/>
      <c r="GX279" s="61"/>
      <c r="GY279" s="61"/>
      <c r="GZ279" s="61"/>
      <c r="HA279" s="61"/>
      <c r="HB279" s="61"/>
      <c r="HC279" s="61"/>
      <c r="HD279" s="61"/>
      <c r="HE279" s="61"/>
      <c r="HF279" s="61"/>
      <c r="HG279" s="61"/>
      <c r="HH279" s="61"/>
      <c r="HI279" s="61"/>
      <c r="HJ279" s="61"/>
      <c r="HK279" s="61"/>
      <c r="HL279" s="61"/>
      <c r="HM279" s="61"/>
      <c r="HN279" s="61"/>
      <c r="HO279" s="61"/>
      <c r="HP279" s="61"/>
    </row>
    <row r="280" spans="2:224" s="63" customFormat="1" hidden="1" x14ac:dyDescent="0.2">
      <c r="B280" s="57"/>
      <c r="C280" s="90"/>
      <c r="D280" s="143" t="e">
        <f ca="1">credit(AINDX,selectionvalue)</f>
        <v>#NAME?</v>
      </c>
      <c r="E280" s="57" t="s">
        <v>37</v>
      </c>
      <c r="F280" s="65"/>
      <c r="G280" s="65"/>
      <c r="H280" s="65"/>
      <c r="I280" s="65"/>
      <c r="J280" s="65"/>
      <c r="K280" s="65"/>
      <c r="L280" s="65"/>
      <c r="M280" s="65"/>
      <c r="N280" s="66"/>
      <c r="O280" s="67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2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  <c r="DF280" s="61"/>
      <c r="DG280" s="61"/>
      <c r="DH280" s="61"/>
      <c r="DI280" s="61"/>
      <c r="DJ280" s="61"/>
      <c r="DK280" s="61"/>
      <c r="DL280" s="61"/>
      <c r="DM280" s="61"/>
      <c r="DN280" s="61"/>
      <c r="DO280" s="61"/>
      <c r="DP280" s="61"/>
      <c r="DQ280" s="61"/>
      <c r="DR280" s="61"/>
      <c r="DS280" s="61"/>
      <c r="DT280" s="61"/>
      <c r="DU280" s="61"/>
      <c r="DV280" s="61"/>
      <c r="DW280" s="61"/>
      <c r="DX280" s="61"/>
      <c r="DY280" s="61"/>
      <c r="DZ280" s="61"/>
      <c r="EA280" s="61"/>
      <c r="EB280" s="61"/>
      <c r="EC280" s="61"/>
      <c r="ED280" s="61"/>
      <c r="EE280" s="61"/>
      <c r="EF280" s="61"/>
      <c r="EG280" s="61"/>
      <c r="EH280" s="61"/>
      <c r="EI280" s="61"/>
      <c r="EJ280" s="61"/>
      <c r="EK280" s="61"/>
      <c r="EL280" s="61"/>
      <c r="EM280" s="61"/>
      <c r="EN280" s="61"/>
      <c r="EO280" s="61"/>
      <c r="EP280" s="61"/>
      <c r="EQ280" s="61"/>
      <c r="ER280" s="61"/>
      <c r="ES280" s="61"/>
      <c r="ET280" s="61"/>
      <c r="EU280" s="61"/>
      <c r="EV280" s="61"/>
      <c r="EW280" s="61"/>
      <c r="EX280" s="61"/>
      <c r="EY280" s="61"/>
      <c r="EZ280" s="61"/>
      <c r="FA280" s="61"/>
      <c r="FB280" s="61"/>
      <c r="FC280" s="61"/>
      <c r="FD280" s="61"/>
      <c r="FE280" s="61"/>
      <c r="FF280" s="61"/>
      <c r="FG280" s="61"/>
      <c r="FH280" s="61"/>
      <c r="FI280" s="61"/>
      <c r="FJ280" s="61"/>
      <c r="FK280" s="61"/>
      <c r="FL280" s="61"/>
      <c r="FM280" s="61"/>
      <c r="FN280" s="61"/>
      <c r="FO280" s="61"/>
      <c r="FP280" s="61"/>
      <c r="FQ280" s="61"/>
      <c r="FR280" s="61"/>
      <c r="FS280" s="61"/>
      <c r="FT280" s="61"/>
      <c r="FU280" s="61"/>
      <c r="FV280" s="61"/>
      <c r="FW280" s="61"/>
      <c r="FX280" s="61"/>
      <c r="FY280" s="61"/>
      <c r="FZ280" s="61"/>
      <c r="GA280" s="61"/>
      <c r="GB280" s="61"/>
      <c r="GC280" s="61"/>
      <c r="GD280" s="61"/>
      <c r="GE280" s="61"/>
      <c r="GF280" s="61"/>
      <c r="GG280" s="61"/>
      <c r="GH280" s="61"/>
      <c r="GI280" s="61"/>
      <c r="GJ280" s="61"/>
      <c r="GK280" s="61"/>
      <c r="GL280" s="61"/>
      <c r="GM280" s="61"/>
      <c r="GN280" s="61"/>
      <c r="GO280" s="61"/>
      <c r="GP280" s="61"/>
      <c r="GQ280" s="61"/>
      <c r="GR280" s="61"/>
      <c r="GS280" s="61"/>
      <c r="GT280" s="61"/>
      <c r="GU280" s="61"/>
      <c r="GV280" s="61"/>
      <c r="GW280" s="61"/>
      <c r="GX280" s="61"/>
      <c r="GY280" s="61"/>
      <c r="GZ280" s="61"/>
      <c r="HA280" s="61"/>
      <c r="HB280" s="61"/>
      <c r="HC280" s="61"/>
      <c r="HD280" s="61"/>
      <c r="HE280" s="61"/>
      <c r="HF280" s="61"/>
      <c r="HG280" s="61"/>
      <c r="HH280" s="61"/>
      <c r="HI280" s="61"/>
      <c r="HJ280" s="61"/>
      <c r="HK280" s="61"/>
      <c r="HL280" s="61"/>
      <c r="HM280" s="61"/>
      <c r="HN280" s="61"/>
      <c r="HO280" s="61"/>
      <c r="HP280" s="61"/>
    </row>
    <row r="281" spans="2:224" s="63" customFormat="1" hidden="1" x14ac:dyDescent="0.2">
      <c r="B281" s="57"/>
      <c r="C281" s="90"/>
      <c r="D281" s="65">
        <v>1</v>
      </c>
      <c r="E281" s="57"/>
      <c r="F281" s="65"/>
      <c r="G281" s="65"/>
      <c r="H281" s="65"/>
      <c r="I281" s="65"/>
      <c r="J281" s="65"/>
      <c r="K281" s="65"/>
      <c r="L281" s="65"/>
      <c r="M281" s="65"/>
      <c r="N281" s="66"/>
      <c r="O281" s="67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2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1"/>
      <c r="CP281" s="61"/>
      <c r="CQ281" s="61"/>
      <c r="CR281" s="61"/>
      <c r="CS281" s="61"/>
      <c r="CT281" s="61"/>
      <c r="CU281" s="61"/>
      <c r="CV281" s="61"/>
      <c r="CW281" s="61"/>
      <c r="CX281" s="61"/>
      <c r="CY281" s="61"/>
      <c r="CZ281" s="61"/>
      <c r="DA281" s="61"/>
      <c r="DB281" s="61"/>
      <c r="DC281" s="61"/>
      <c r="DD281" s="61"/>
      <c r="DE281" s="61"/>
      <c r="DF281" s="61"/>
      <c r="DG281" s="61"/>
      <c r="DH281" s="61"/>
      <c r="DI281" s="61"/>
      <c r="DJ281" s="61"/>
      <c r="DK281" s="61"/>
      <c r="DL281" s="61"/>
      <c r="DM281" s="61"/>
      <c r="DN281" s="61"/>
      <c r="DO281" s="61"/>
      <c r="DP281" s="61"/>
      <c r="DQ281" s="61"/>
      <c r="DR281" s="61"/>
      <c r="DS281" s="61"/>
      <c r="DT281" s="61"/>
      <c r="DU281" s="61"/>
      <c r="DV281" s="61"/>
      <c r="DW281" s="61"/>
      <c r="DX281" s="61"/>
      <c r="DY281" s="61"/>
      <c r="DZ281" s="61"/>
      <c r="EA281" s="61"/>
      <c r="EB281" s="61"/>
      <c r="EC281" s="61"/>
      <c r="ED281" s="61"/>
      <c r="EE281" s="61"/>
      <c r="EF281" s="61"/>
      <c r="EG281" s="61"/>
      <c r="EH281" s="61"/>
      <c r="EI281" s="61"/>
      <c r="EJ281" s="61"/>
      <c r="EK281" s="61"/>
      <c r="EL281" s="61"/>
      <c r="EM281" s="61"/>
      <c r="EN281" s="61"/>
      <c r="EO281" s="61"/>
      <c r="EP281" s="61"/>
      <c r="EQ281" s="61"/>
      <c r="ER281" s="61"/>
      <c r="ES281" s="61"/>
      <c r="ET281" s="61"/>
      <c r="EU281" s="61"/>
      <c r="EV281" s="61"/>
      <c r="EW281" s="61"/>
      <c r="EX281" s="61"/>
      <c r="EY281" s="61"/>
      <c r="EZ281" s="61"/>
      <c r="FA281" s="61"/>
      <c r="FB281" s="61"/>
      <c r="FC281" s="61"/>
      <c r="FD281" s="61"/>
      <c r="FE281" s="61"/>
      <c r="FF281" s="61"/>
      <c r="FG281" s="61"/>
      <c r="FH281" s="61"/>
      <c r="FI281" s="61"/>
      <c r="FJ281" s="61"/>
      <c r="FK281" s="61"/>
      <c r="FL281" s="61"/>
      <c r="FM281" s="61"/>
      <c r="FN281" s="61"/>
      <c r="FO281" s="61"/>
      <c r="FP281" s="61"/>
      <c r="FQ281" s="61"/>
      <c r="FR281" s="61"/>
      <c r="FS281" s="61"/>
      <c r="FT281" s="61"/>
      <c r="FU281" s="61"/>
      <c r="FV281" s="61"/>
      <c r="FW281" s="61"/>
      <c r="FX281" s="61"/>
      <c r="FY281" s="61"/>
      <c r="FZ281" s="61"/>
      <c r="GA281" s="61"/>
      <c r="GB281" s="61"/>
      <c r="GC281" s="61"/>
      <c r="GD281" s="61"/>
      <c r="GE281" s="61"/>
      <c r="GF281" s="61"/>
      <c r="GG281" s="61"/>
      <c r="GH281" s="61"/>
      <c r="GI281" s="61"/>
      <c r="GJ281" s="61"/>
      <c r="GK281" s="61"/>
      <c r="GL281" s="61"/>
      <c r="GM281" s="61"/>
      <c r="GN281" s="61"/>
      <c r="GO281" s="61"/>
      <c r="GP281" s="61"/>
      <c r="GQ281" s="61"/>
      <c r="GR281" s="61"/>
      <c r="GS281" s="61"/>
      <c r="GT281" s="61"/>
      <c r="GU281" s="61"/>
      <c r="GV281" s="61"/>
      <c r="GW281" s="61"/>
      <c r="GX281" s="61"/>
      <c r="GY281" s="61"/>
      <c r="GZ281" s="61"/>
      <c r="HA281" s="61"/>
      <c r="HB281" s="61"/>
      <c r="HC281" s="61"/>
      <c r="HD281" s="61"/>
      <c r="HE281" s="61"/>
      <c r="HF281" s="61"/>
      <c r="HG281" s="61"/>
      <c r="HH281" s="61"/>
      <c r="HI281" s="61"/>
      <c r="HJ281" s="61"/>
      <c r="HK281" s="61"/>
      <c r="HL281" s="61"/>
      <c r="HM281" s="61"/>
      <c r="HN281" s="61"/>
      <c r="HO281" s="61"/>
      <c r="HP281" s="61"/>
    </row>
    <row r="282" spans="2:224" s="54" customFormat="1" hidden="1" x14ac:dyDescent="0.2">
      <c r="B282" s="47"/>
      <c r="C282" s="91"/>
      <c r="D282" s="68"/>
      <c r="E282" s="69"/>
      <c r="F282" s="68"/>
      <c r="G282" s="68"/>
      <c r="H282" s="68"/>
      <c r="I282" s="68"/>
      <c r="J282" s="68"/>
      <c r="K282" s="68"/>
      <c r="L282" s="68"/>
      <c r="M282" s="68"/>
      <c r="N282" s="68"/>
      <c r="O282" s="70"/>
      <c r="P282" s="61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5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  <c r="BV282" s="53"/>
      <c r="BW282" s="53"/>
      <c r="BX282" s="53"/>
      <c r="BY282" s="53"/>
      <c r="BZ282" s="53"/>
      <c r="CA282" s="53"/>
      <c r="CB282" s="53"/>
      <c r="CC282" s="53"/>
      <c r="CD282" s="53"/>
      <c r="CE282" s="53"/>
      <c r="CF282" s="53"/>
      <c r="CG282" s="53"/>
      <c r="CH282" s="53"/>
      <c r="CI282" s="53"/>
      <c r="CJ282" s="53"/>
      <c r="CK282" s="53"/>
      <c r="CL282" s="53"/>
      <c r="CM282" s="53"/>
      <c r="CN282" s="53"/>
      <c r="CO282" s="53"/>
      <c r="CP282" s="53"/>
      <c r="CQ282" s="53"/>
      <c r="CR282" s="53"/>
      <c r="CS282" s="53"/>
      <c r="CT282" s="53"/>
      <c r="CU282" s="53"/>
      <c r="CV282" s="53"/>
      <c r="CW282" s="53"/>
      <c r="CX282" s="53"/>
      <c r="CY282" s="53"/>
      <c r="CZ282" s="53"/>
      <c r="DA282" s="53"/>
      <c r="DB282" s="53"/>
      <c r="DC282" s="53"/>
      <c r="DD282" s="53"/>
      <c r="DE282" s="53"/>
      <c r="DF282" s="53"/>
      <c r="DG282" s="53"/>
      <c r="DH282" s="53"/>
      <c r="DI282" s="53"/>
      <c r="DJ282" s="53"/>
      <c r="DK282" s="53"/>
      <c r="DL282" s="53"/>
      <c r="DM282" s="53"/>
      <c r="DN282" s="53"/>
      <c r="DO282" s="53"/>
      <c r="DP282" s="53"/>
      <c r="DQ282" s="53"/>
      <c r="DR282" s="53"/>
      <c r="DS282" s="53"/>
      <c r="DT282" s="53"/>
      <c r="DU282" s="53"/>
      <c r="DV282" s="53"/>
      <c r="DW282" s="53"/>
      <c r="DX282" s="53"/>
      <c r="DY282" s="53"/>
      <c r="DZ282" s="53"/>
      <c r="EA282" s="53"/>
      <c r="EB282" s="53"/>
      <c r="EC282" s="53"/>
      <c r="ED282" s="53"/>
      <c r="EE282" s="53"/>
      <c r="EF282" s="53"/>
      <c r="EG282" s="53"/>
      <c r="EH282" s="53"/>
      <c r="EI282" s="53"/>
      <c r="EJ282" s="53"/>
      <c r="EK282" s="53"/>
      <c r="EL282" s="53"/>
      <c r="EM282" s="53"/>
      <c r="EN282" s="53"/>
      <c r="EO282" s="53"/>
      <c r="EP282" s="53"/>
      <c r="EQ282" s="53"/>
      <c r="ER282" s="53"/>
      <c r="ES282" s="53"/>
      <c r="ET282" s="53"/>
      <c r="EU282" s="53"/>
      <c r="EV282" s="53"/>
      <c r="EW282" s="53"/>
      <c r="EX282" s="53"/>
      <c r="EY282" s="53"/>
      <c r="EZ282" s="53"/>
      <c r="FA282" s="53"/>
      <c r="FB282" s="53"/>
      <c r="FC282" s="53"/>
      <c r="FD282" s="53"/>
      <c r="FE282" s="53"/>
      <c r="FF282" s="53"/>
      <c r="FG282" s="53"/>
      <c r="FH282" s="53"/>
      <c r="FI282" s="53"/>
      <c r="FJ282" s="53"/>
      <c r="FK282" s="53"/>
      <c r="FL282" s="53"/>
      <c r="FM282" s="53"/>
      <c r="FN282" s="53"/>
      <c r="FO282" s="53"/>
      <c r="FP282" s="53"/>
      <c r="FQ282" s="53"/>
      <c r="FR282" s="53"/>
      <c r="FS282" s="53"/>
      <c r="FT282" s="53"/>
      <c r="FU282" s="53"/>
      <c r="FV282" s="53"/>
      <c r="FW282" s="53"/>
      <c r="FX282" s="53"/>
      <c r="FY282" s="53"/>
      <c r="FZ282" s="53"/>
      <c r="GA282" s="53"/>
      <c r="GB282" s="53"/>
      <c r="GC282" s="53"/>
      <c r="GD282" s="53"/>
      <c r="GE282" s="53"/>
      <c r="GF282" s="53"/>
      <c r="GG282" s="53"/>
      <c r="GH282" s="53"/>
      <c r="GI282" s="53"/>
      <c r="GJ282" s="53"/>
      <c r="GK282" s="53"/>
      <c r="GL282" s="53"/>
      <c r="GM282" s="53"/>
      <c r="GN282" s="53"/>
      <c r="GO282" s="53"/>
      <c r="GP282" s="53"/>
      <c r="GQ282" s="53"/>
      <c r="GR282" s="53"/>
      <c r="GS282" s="53"/>
      <c r="GT282" s="53"/>
      <c r="GU282" s="53"/>
      <c r="GV282" s="53"/>
      <c r="GW282" s="53"/>
      <c r="GX282" s="53"/>
      <c r="GY282" s="53"/>
      <c r="GZ282" s="53"/>
      <c r="HA282" s="53"/>
      <c r="HB282" s="53"/>
      <c r="HC282" s="53"/>
      <c r="HD282" s="53"/>
      <c r="HE282" s="53"/>
      <c r="HF282" s="53"/>
      <c r="HG282" s="53"/>
      <c r="HH282" s="53"/>
      <c r="HI282" s="53"/>
      <c r="HJ282" s="53"/>
      <c r="HK282" s="53"/>
      <c r="HL282" s="53"/>
      <c r="HM282" s="53"/>
      <c r="HN282" s="53"/>
      <c r="HO282" s="53"/>
      <c r="HP282" s="53"/>
    </row>
    <row r="283" spans="2:224" s="54" customFormat="1" x14ac:dyDescent="0.2">
      <c r="B283" s="71"/>
      <c r="C283" s="92"/>
      <c r="D283" s="32"/>
      <c r="E283" s="72"/>
      <c r="F283" s="32"/>
      <c r="G283" s="32"/>
      <c r="H283" s="32"/>
      <c r="I283" s="32"/>
      <c r="J283" s="32"/>
      <c r="K283" s="32"/>
      <c r="L283" s="32"/>
      <c r="M283" s="32"/>
      <c r="N283" s="32"/>
      <c r="O283" s="70"/>
      <c r="P283" s="61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5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53"/>
      <c r="CG283" s="53"/>
      <c r="CH283" s="53"/>
      <c r="CI283" s="53"/>
      <c r="CJ283" s="53"/>
      <c r="CK283" s="53"/>
      <c r="CL283" s="53"/>
      <c r="CM283" s="53"/>
      <c r="CN283" s="53"/>
      <c r="CO283" s="53"/>
      <c r="CP283" s="53"/>
      <c r="CQ283" s="53"/>
      <c r="CR283" s="53"/>
      <c r="CS283" s="53"/>
      <c r="CT283" s="53"/>
      <c r="CU283" s="53"/>
      <c r="CV283" s="53"/>
      <c r="CW283" s="53"/>
      <c r="CX283" s="53"/>
      <c r="CY283" s="53"/>
      <c r="CZ283" s="53"/>
      <c r="DA283" s="53"/>
      <c r="DB283" s="53"/>
      <c r="DC283" s="53"/>
      <c r="DD283" s="53"/>
      <c r="DE283" s="53"/>
      <c r="DF283" s="53"/>
      <c r="DG283" s="53"/>
      <c r="DH283" s="53"/>
      <c r="DI283" s="53"/>
      <c r="DJ283" s="53"/>
      <c r="DK283" s="53"/>
      <c r="DL283" s="53"/>
      <c r="DM283" s="53"/>
      <c r="DN283" s="53"/>
      <c r="DO283" s="53"/>
      <c r="DP283" s="53"/>
      <c r="DQ283" s="53"/>
      <c r="DR283" s="53"/>
      <c r="DS283" s="53"/>
      <c r="DT283" s="53"/>
      <c r="DU283" s="53"/>
      <c r="DV283" s="53"/>
      <c r="DW283" s="53"/>
      <c r="DX283" s="53"/>
      <c r="DY283" s="53"/>
      <c r="DZ283" s="53"/>
      <c r="EA283" s="53"/>
      <c r="EB283" s="53"/>
      <c r="EC283" s="53"/>
      <c r="ED283" s="53"/>
      <c r="EE283" s="53"/>
      <c r="EF283" s="53"/>
      <c r="EG283" s="53"/>
      <c r="EH283" s="53"/>
      <c r="EI283" s="53"/>
      <c r="EJ283" s="53"/>
      <c r="EK283" s="53"/>
      <c r="EL283" s="53"/>
      <c r="EM283" s="53"/>
      <c r="EN283" s="53"/>
      <c r="EO283" s="53"/>
      <c r="EP283" s="53"/>
      <c r="EQ283" s="53"/>
      <c r="ER283" s="53"/>
      <c r="ES283" s="53"/>
      <c r="ET283" s="53"/>
      <c r="EU283" s="53"/>
      <c r="EV283" s="53"/>
      <c r="EW283" s="53"/>
      <c r="EX283" s="53"/>
      <c r="EY283" s="53"/>
      <c r="EZ283" s="53"/>
      <c r="FA283" s="53"/>
      <c r="FB283" s="53"/>
      <c r="FC283" s="53"/>
      <c r="FD283" s="53"/>
      <c r="FE283" s="53"/>
      <c r="FF283" s="53"/>
      <c r="FG283" s="53"/>
      <c r="FH283" s="53"/>
      <c r="FI283" s="53"/>
      <c r="FJ283" s="53"/>
      <c r="FK283" s="53"/>
      <c r="FL283" s="53"/>
      <c r="FM283" s="53"/>
      <c r="FN283" s="53"/>
      <c r="FO283" s="53"/>
      <c r="FP283" s="53"/>
      <c r="FQ283" s="53"/>
      <c r="FR283" s="53"/>
      <c r="FS283" s="53"/>
      <c r="FT283" s="53"/>
      <c r="FU283" s="53"/>
      <c r="FV283" s="53"/>
      <c r="FW283" s="53"/>
      <c r="FX283" s="53"/>
      <c r="FY283" s="53"/>
      <c r="FZ283" s="53"/>
      <c r="GA283" s="53"/>
      <c r="GB283" s="53"/>
      <c r="GC283" s="53"/>
      <c r="GD283" s="53"/>
      <c r="GE283" s="53"/>
      <c r="GF283" s="53"/>
      <c r="GG283" s="53"/>
      <c r="GH283" s="53"/>
      <c r="GI283" s="53"/>
      <c r="GJ283" s="53"/>
      <c r="GK283" s="53"/>
      <c r="GL283" s="53"/>
      <c r="GM283" s="53"/>
      <c r="GN283" s="53"/>
      <c r="GO283" s="53"/>
      <c r="GP283" s="53"/>
      <c r="GQ283" s="53"/>
      <c r="GR283" s="53"/>
      <c r="GS283" s="53"/>
      <c r="GT283" s="53"/>
      <c r="GU283" s="53"/>
      <c r="GV283" s="53"/>
      <c r="GW283" s="53"/>
      <c r="GX283" s="53"/>
      <c r="GY283" s="53"/>
      <c r="GZ283" s="53"/>
      <c r="HA283" s="53"/>
      <c r="HB283" s="53"/>
      <c r="HC283" s="53"/>
      <c r="HD283" s="53"/>
      <c r="HE283" s="53"/>
      <c r="HF283" s="53"/>
      <c r="HG283" s="53"/>
      <c r="HH283" s="53"/>
      <c r="HI283" s="53"/>
      <c r="HJ283" s="53"/>
      <c r="HK283" s="53"/>
      <c r="HL283" s="53"/>
      <c r="HM283" s="53"/>
      <c r="HN283" s="53"/>
      <c r="HO283" s="53"/>
      <c r="HP283" s="53"/>
    </row>
    <row r="284" spans="2:224" s="54" customFormat="1" ht="30" customHeight="1" x14ac:dyDescent="0.25">
      <c r="B284" s="71"/>
      <c r="C284" s="149" t="s">
        <v>76</v>
      </c>
      <c r="D284" s="150"/>
      <c r="E284" s="150"/>
      <c r="F284" s="135">
        <f>SUM(D262+D275)</f>
        <v>0</v>
      </c>
      <c r="G284" s="136"/>
      <c r="H284" s="104"/>
      <c r="I284" s="72"/>
      <c r="J284" s="72"/>
      <c r="K284" s="72"/>
      <c r="L284" s="72"/>
      <c r="M284" s="72"/>
      <c r="N284" s="72"/>
      <c r="O284" s="73"/>
      <c r="P284" s="61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5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  <c r="CB284" s="53"/>
      <c r="CC284" s="53"/>
      <c r="CD284" s="53"/>
      <c r="CE284" s="53"/>
      <c r="CF284" s="53"/>
      <c r="CG284" s="53"/>
      <c r="CH284" s="53"/>
      <c r="CI284" s="53"/>
      <c r="CJ284" s="53"/>
      <c r="CK284" s="53"/>
      <c r="CL284" s="53"/>
      <c r="CM284" s="53"/>
      <c r="CN284" s="53"/>
      <c r="CO284" s="53"/>
      <c r="CP284" s="53"/>
      <c r="CQ284" s="53"/>
      <c r="CR284" s="53"/>
      <c r="CS284" s="53"/>
      <c r="CT284" s="53"/>
      <c r="CU284" s="53"/>
      <c r="CV284" s="53"/>
      <c r="CW284" s="53"/>
      <c r="CX284" s="53"/>
      <c r="CY284" s="53"/>
      <c r="CZ284" s="53"/>
      <c r="DA284" s="53"/>
      <c r="DB284" s="53"/>
      <c r="DC284" s="53"/>
      <c r="DD284" s="53"/>
      <c r="DE284" s="53"/>
      <c r="DF284" s="53"/>
      <c r="DG284" s="53"/>
      <c r="DH284" s="53"/>
      <c r="DI284" s="53"/>
      <c r="DJ284" s="53"/>
      <c r="DK284" s="53"/>
      <c r="DL284" s="53"/>
      <c r="DM284" s="53"/>
      <c r="DN284" s="53"/>
      <c r="DO284" s="53"/>
      <c r="DP284" s="53"/>
      <c r="DQ284" s="53"/>
      <c r="DR284" s="53"/>
      <c r="DS284" s="53"/>
      <c r="DT284" s="53"/>
      <c r="DU284" s="53"/>
      <c r="DV284" s="53"/>
      <c r="DW284" s="53"/>
      <c r="DX284" s="53"/>
      <c r="DY284" s="53"/>
      <c r="DZ284" s="53"/>
      <c r="EA284" s="53"/>
      <c r="EB284" s="53"/>
      <c r="EC284" s="53"/>
      <c r="ED284" s="53"/>
      <c r="EE284" s="53"/>
      <c r="EF284" s="53"/>
      <c r="EG284" s="53"/>
      <c r="EH284" s="53"/>
      <c r="EI284" s="53"/>
      <c r="EJ284" s="53"/>
      <c r="EK284" s="53"/>
      <c r="EL284" s="53"/>
      <c r="EM284" s="53"/>
      <c r="EN284" s="53"/>
      <c r="EO284" s="53"/>
      <c r="EP284" s="53"/>
      <c r="EQ284" s="53"/>
      <c r="ER284" s="53"/>
      <c r="ES284" s="53"/>
      <c r="ET284" s="53"/>
      <c r="EU284" s="53"/>
      <c r="EV284" s="53"/>
      <c r="EW284" s="53"/>
      <c r="EX284" s="53"/>
      <c r="EY284" s="53"/>
      <c r="EZ284" s="53"/>
      <c r="FA284" s="53"/>
      <c r="FB284" s="53"/>
      <c r="FC284" s="53"/>
      <c r="FD284" s="53"/>
      <c r="FE284" s="53"/>
      <c r="FF284" s="53"/>
      <c r="FG284" s="53"/>
      <c r="FH284" s="53"/>
      <c r="FI284" s="53"/>
      <c r="FJ284" s="53"/>
      <c r="FK284" s="53"/>
      <c r="FL284" s="53"/>
      <c r="FM284" s="53"/>
      <c r="FN284" s="53"/>
      <c r="FO284" s="53"/>
      <c r="FP284" s="53"/>
      <c r="FQ284" s="53"/>
      <c r="FR284" s="53"/>
      <c r="FS284" s="53"/>
      <c r="FT284" s="53"/>
      <c r="FU284" s="53"/>
      <c r="FV284" s="53"/>
      <c r="FW284" s="53"/>
      <c r="FX284" s="53"/>
      <c r="FY284" s="53"/>
      <c r="FZ284" s="53"/>
      <c r="GA284" s="53"/>
      <c r="GB284" s="53"/>
      <c r="GC284" s="53"/>
      <c r="GD284" s="53"/>
      <c r="GE284" s="53"/>
      <c r="GF284" s="53"/>
      <c r="GG284" s="53"/>
      <c r="GH284" s="53"/>
      <c r="GI284" s="53"/>
      <c r="GJ284" s="53"/>
      <c r="GK284" s="53"/>
      <c r="GL284" s="53"/>
      <c r="GM284" s="53"/>
      <c r="GN284" s="53"/>
      <c r="GO284" s="53"/>
      <c r="GP284" s="53"/>
      <c r="GQ284" s="53"/>
      <c r="GR284" s="53"/>
      <c r="GS284" s="53"/>
      <c r="GT284" s="53"/>
      <c r="GU284" s="53"/>
      <c r="GV284" s="53"/>
      <c r="GW284" s="53"/>
      <c r="GX284" s="53"/>
      <c r="GY284" s="53"/>
      <c r="GZ284" s="53"/>
      <c r="HA284" s="53"/>
      <c r="HB284" s="53"/>
      <c r="HC284" s="53"/>
      <c r="HD284" s="53"/>
      <c r="HE284" s="53"/>
      <c r="HF284" s="53"/>
      <c r="HG284" s="53"/>
      <c r="HH284" s="53"/>
      <c r="HI284" s="53"/>
      <c r="HJ284" s="53"/>
      <c r="HK284" s="53"/>
      <c r="HL284" s="53"/>
      <c r="HM284" s="53"/>
      <c r="HN284" s="53"/>
      <c r="HO284" s="53"/>
      <c r="HP284" s="53"/>
    </row>
    <row r="285" spans="2:224" s="54" customFormat="1" x14ac:dyDescent="0.2">
      <c r="B285" s="71"/>
      <c r="C285" s="93"/>
      <c r="D285" s="74"/>
      <c r="E285" s="74"/>
      <c r="F285" s="72"/>
      <c r="G285" s="72"/>
      <c r="H285" s="72"/>
      <c r="I285" s="72"/>
      <c r="J285" s="72"/>
      <c r="K285" s="72"/>
      <c r="L285" s="72"/>
      <c r="M285" s="72"/>
      <c r="N285" s="72"/>
      <c r="O285" s="73"/>
      <c r="P285" s="57"/>
      <c r="Q285" s="47"/>
      <c r="R285" s="47"/>
      <c r="S285" s="47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5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  <c r="BV285" s="53"/>
      <c r="BW285" s="53"/>
      <c r="BX285" s="53"/>
      <c r="BY285" s="53"/>
      <c r="BZ285" s="53"/>
      <c r="CA285" s="53"/>
      <c r="CB285" s="53"/>
      <c r="CC285" s="53"/>
      <c r="CD285" s="53"/>
      <c r="CE285" s="53"/>
      <c r="CF285" s="53"/>
      <c r="CG285" s="53"/>
      <c r="CH285" s="53"/>
      <c r="CI285" s="53"/>
      <c r="CJ285" s="53"/>
      <c r="CK285" s="53"/>
      <c r="CL285" s="53"/>
      <c r="CM285" s="53"/>
      <c r="CN285" s="53"/>
      <c r="CO285" s="53"/>
      <c r="CP285" s="53"/>
      <c r="CQ285" s="53"/>
      <c r="CR285" s="53"/>
      <c r="CS285" s="53"/>
      <c r="CT285" s="53"/>
      <c r="CU285" s="53"/>
      <c r="CV285" s="53"/>
      <c r="CW285" s="53"/>
      <c r="CX285" s="53"/>
      <c r="CY285" s="53"/>
      <c r="CZ285" s="53"/>
      <c r="DA285" s="53"/>
      <c r="DB285" s="53"/>
      <c r="DC285" s="53"/>
      <c r="DD285" s="53"/>
      <c r="DE285" s="53"/>
      <c r="DF285" s="53"/>
      <c r="DG285" s="53"/>
      <c r="DH285" s="53"/>
      <c r="DI285" s="53"/>
      <c r="DJ285" s="53"/>
      <c r="DK285" s="53"/>
      <c r="DL285" s="53"/>
      <c r="DM285" s="53"/>
      <c r="DN285" s="53"/>
      <c r="DO285" s="53"/>
      <c r="DP285" s="53"/>
      <c r="DQ285" s="53"/>
      <c r="DR285" s="53"/>
      <c r="DS285" s="53"/>
      <c r="DT285" s="53"/>
      <c r="DU285" s="53"/>
      <c r="DV285" s="53"/>
      <c r="DW285" s="53"/>
      <c r="DX285" s="53"/>
      <c r="DY285" s="53"/>
      <c r="DZ285" s="53"/>
      <c r="EA285" s="53"/>
      <c r="EB285" s="53"/>
      <c r="EC285" s="53"/>
      <c r="ED285" s="53"/>
      <c r="EE285" s="53"/>
      <c r="EF285" s="53"/>
      <c r="EG285" s="53"/>
      <c r="EH285" s="53"/>
      <c r="EI285" s="53"/>
      <c r="EJ285" s="53"/>
      <c r="EK285" s="53"/>
      <c r="EL285" s="53"/>
      <c r="EM285" s="53"/>
      <c r="EN285" s="53"/>
      <c r="EO285" s="53"/>
      <c r="EP285" s="53"/>
      <c r="EQ285" s="53"/>
      <c r="ER285" s="53"/>
      <c r="ES285" s="53"/>
      <c r="ET285" s="53"/>
      <c r="EU285" s="53"/>
      <c r="EV285" s="53"/>
      <c r="EW285" s="53"/>
      <c r="EX285" s="53"/>
      <c r="EY285" s="53"/>
      <c r="EZ285" s="53"/>
      <c r="FA285" s="53"/>
      <c r="FB285" s="53"/>
      <c r="FC285" s="53"/>
      <c r="FD285" s="53"/>
      <c r="FE285" s="53"/>
      <c r="FF285" s="53"/>
      <c r="FG285" s="53"/>
      <c r="FH285" s="53"/>
      <c r="FI285" s="53"/>
      <c r="FJ285" s="53"/>
      <c r="FK285" s="53"/>
      <c r="FL285" s="53"/>
      <c r="FM285" s="53"/>
      <c r="FN285" s="53"/>
      <c r="FO285" s="53"/>
      <c r="FP285" s="53"/>
      <c r="FQ285" s="53"/>
      <c r="FR285" s="53"/>
      <c r="FS285" s="53"/>
      <c r="FT285" s="53"/>
      <c r="FU285" s="53"/>
      <c r="FV285" s="53"/>
      <c r="FW285" s="53"/>
      <c r="FX285" s="53"/>
      <c r="FY285" s="53"/>
      <c r="FZ285" s="53"/>
      <c r="GA285" s="53"/>
      <c r="GB285" s="53"/>
      <c r="GC285" s="53"/>
      <c r="GD285" s="53"/>
      <c r="GE285" s="53"/>
      <c r="GF285" s="53"/>
      <c r="GG285" s="53"/>
      <c r="GH285" s="53"/>
      <c r="GI285" s="53"/>
      <c r="GJ285" s="53"/>
      <c r="GK285" s="53"/>
      <c r="GL285" s="53"/>
      <c r="GM285" s="53"/>
      <c r="GN285" s="53"/>
      <c r="GO285" s="53"/>
      <c r="GP285" s="53"/>
      <c r="GQ285" s="53"/>
      <c r="GR285" s="53"/>
      <c r="GS285" s="53"/>
      <c r="GT285" s="53"/>
      <c r="GU285" s="53"/>
      <c r="GV285" s="53"/>
      <c r="GW285" s="53"/>
      <c r="GX285" s="53"/>
      <c r="GY285" s="53"/>
      <c r="GZ285" s="53"/>
      <c r="HA285" s="53"/>
      <c r="HB285" s="53"/>
      <c r="HC285" s="53"/>
      <c r="HD285" s="53"/>
      <c r="HE285" s="53"/>
      <c r="HF285" s="53"/>
      <c r="HG285" s="53"/>
      <c r="HH285" s="53"/>
      <c r="HI285" s="53"/>
      <c r="HJ285" s="53"/>
      <c r="HK285" s="53"/>
      <c r="HL285" s="53"/>
      <c r="HM285" s="53"/>
      <c r="HN285" s="53"/>
      <c r="HO285" s="53"/>
      <c r="HP285" s="53"/>
    </row>
    <row r="286" spans="2:224" s="54" customFormat="1" ht="30" customHeight="1" x14ac:dyDescent="0.25">
      <c r="B286" s="71"/>
      <c r="C286" s="149" t="s">
        <v>77</v>
      </c>
      <c r="D286" s="150"/>
      <c r="E286" s="150"/>
      <c r="F286" s="98" t="e">
        <f ca="1">IF(AF6=1,(VLOOKUP(AINDX,Type6Credits,2,TRUE)),IF(scope1a=1,Credits+1,Credits))</f>
        <v>#NAME?</v>
      </c>
      <c r="G286" s="75"/>
      <c r="H286" s="75"/>
      <c r="I286" s="75"/>
      <c r="J286" s="75"/>
      <c r="K286" s="75"/>
      <c r="L286" s="75"/>
      <c r="M286" s="76"/>
      <c r="N286" s="72"/>
      <c r="O286" s="73"/>
      <c r="P286" s="57"/>
      <c r="Q286" s="47"/>
      <c r="R286" s="47"/>
      <c r="S286" s="47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5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  <c r="BV286" s="53"/>
      <c r="BW286" s="53"/>
      <c r="BX286" s="53"/>
      <c r="BY286" s="53"/>
      <c r="BZ286" s="53"/>
      <c r="CA286" s="53"/>
      <c r="CB286" s="53"/>
      <c r="CC286" s="53"/>
      <c r="CD286" s="53"/>
      <c r="CE286" s="53"/>
      <c r="CF286" s="53"/>
      <c r="CG286" s="53"/>
      <c r="CH286" s="53"/>
      <c r="CI286" s="53"/>
      <c r="CJ286" s="53"/>
      <c r="CK286" s="53"/>
      <c r="CL286" s="53"/>
      <c r="CM286" s="53"/>
      <c r="CN286" s="53"/>
      <c r="CO286" s="53"/>
      <c r="CP286" s="53"/>
      <c r="CQ286" s="53"/>
      <c r="CR286" s="53"/>
      <c r="CS286" s="53"/>
      <c r="CT286" s="53"/>
      <c r="CU286" s="53"/>
      <c r="CV286" s="53"/>
      <c r="CW286" s="53"/>
      <c r="CX286" s="53"/>
      <c r="CY286" s="53"/>
      <c r="CZ286" s="53"/>
      <c r="DA286" s="53"/>
      <c r="DB286" s="53"/>
      <c r="DC286" s="53"/>
      <c r="DD286" s="53"/>
      <c r="DE286" s="53"/>
      <c r="DF286" s="53"/>
      <c r="DG286" s="53"/>
      <c r="DH286" s="53"/>
      <c r="DI286" s="53"/>
      <c r="DJ286" s="53"/>
      <c r="DK286" s="53"/>
      <c r="DL286" s="53"/>
      <c r="DM286" s="53"/>
      <c r="DN286" s="53"/>
      <c r="DO286" s="53"/>
      <c r="DP286" s="53"/>
      <c r="DQ286" s="53"/>
      <c r="DR286" s="53"/>
      <c r="DS286" s="53"/>
      <c r="DT286" s="53"/>
      <c r="DU286" s="53"/>
      <c r="DV286" s="53"/>
      <c r="DW286" s="53"/>
      <c r="DX286" s="53"/>
      <c r="DY286" s="53"/>
      <c r="DZ286" s="53"/>
      <c r="EA286" s="53"/>
      <c r="EB286" s="53"/>
      <c r="EC286" s="53"/>
      <c r="ED286" s="53"/>
      <c r="EE286" s="53"/>
      <c r="EF286" s="53"/>
      <c r="EG286" s="53"/>
      <c r="EH286" s="53"/>
      <c r="EI286" s="53"/>
      <c r="EJ286" s="53"/>
      <c r="EK286" s="53"/>
      <c r="EL286" s="53"/>
      <c r="EM286" s="53"/>
      <c r="EN286" s="53"/>
      <c r="EO286" s="53"/>
      <c r="EP286" s="53"/>
      <c r="EQ286" s="53"/>
      <c r="ER286" s="53"/>
      <c r="ES286" s="53"/>
      <c r="ET286" s="53"/>
      <c r="EU286" s="53"/>
      <c r="EV286" s="53"/>
      <c r="EW286" s="53"/>
      <c r="EX286" s="53"/>
      <c r="EY286" s="53"/>
      <c r="EZ286" s="53"/>
      <c r="FA286" s="53"/>
      <c r="FB286" s="53"/>
      <c r="FC286" s="53"/>
      <c r="FD286" s="53"/>
      <c r="FE286" s="53"/>
      <c r="FF286" s="53"/>
      <c r="FG286" s="53"/>
      <c r="FH286" s="53"/>
      <c r="FI286" s="53"/>
      <c r="FJ286" s="53"/>
      <c r="FK286" s="53"/>
      <c r="FL286" s="53"/>
      <c r="FM286" s="53"/>
      <c r="FN286" s="53"/>
      <c r="FO286" s="53"/>
      <c r="FP286" s="53"/>
      <c r="FQ286" s="53"/>
      <c r="FR286" s="53"/>
      <c r="FS286" s="53"/>
      <c r="FT286" s="53"/>
      <c r="FU286" s="53"/>
      <c r="FV286" s="53"/>
      <c r="FW286" s="53"/>
      <c r="FX286" s="53"/>
      <c r="FY286" s="53"/>
      <c r="FZ286" s="53"/>
      <c r="GA286" s="53"/>
      <c r="GB286" s="53"/>
      <c r="GC286" s="53"/>
      <c r="GD286" s="53"/>
      <c r="GE286" s="53"/>
      <c r="GF286" s="53"/>
      <c r="GG286" s="53"/>
      <c r="GH286" s="53"/>
      <c r="GI286" s="53"/>
      <c r="GJ286" s="53"/>
      <c r="GK286" s="53"/>
      <c r="GL286" s="53"/>
      <c r="GM286" s="53"/>
      <c r="GN286" s="53"/>
      <c r="GO286" s="53"/>
      <c r="GP286" s="53"/>
      <c r="GQ286" s="53"/>
      <c r="GR286" s="53"/>
      <c r="GS286" s="53"/>
      <c r="GT286" s="53"/>
      <c r="GU286" s="53"/>
      <c r="GV286" s="53"/>
      <c r="GW286" s="53"/>
      <c r="GX286" s="53"/>
      <c r="GY286" s="53"/>
      <c r="GZ286" s="53"/>
      <c r="HA286" s="53"/>
      <c r="HB286" s="53"/>
      <c r="HC286" s="53"/>
      <c r="HD286" s="53"/>
      <c r="HE286" s="53"/>
      <c r="HF286" s="53"/>
      <c r="HG286" s="53"/>
      <c r="HH286" s="53"/>
      <c r="HI286" s="53"/>
      <c r="HJ286" s="53"/>
      <c r="HK286" s="53"/>
      <c r="HL286" s="53"/>
      <c r="HM286" s="53"/>
      <c r="HN286" s="53"/>
      <c r="HO286" s="53"/>
      <c r="HP286" s="53"/>
    </row>
    <row r="287" spans="2:224" s="54" customFormat="1" ht="18.75" x14ac:dyDescent="0.25">
      <c r="B287" s="71"/>
      <c r="C287" s="94"/>
      <c r="D287" s="77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3"/>
      <c r="P287" s="57"/>
      <c r="Q287" s="47"/>
      <c r="R287" s="47"/>
      <c r="S287" s="47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5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/>
      <c r="CA287" s="53"/>
      <c r="CB287" s="53"/>
      <c r="CC287" s="53"/>
      <c r="CD287" s="53"/>
      <c r="CE287" s="53"/>
      <c r="CF287" s="53"/>
      <c r="CG287" s="53"/>
      <c r="CH287" s="53"/>
      <c r="CI287" s="53"/>
      <c r="CJ287" s="53"/>
      <c r="CK287" s="53"/>
      <c r="CL287" s="53"/>
      <c r="CM287" s="53"/>
      <c r="CN287" s="53"/>
      <c r="CO287" s="53"/>
      <c r="CP287" s="53"/>
      <c r="CQ287" s="53"/>
      <c r="CR287" s="53"/>
      <c r="CS287" s="53"/>
      <c r="CT287" s="53"/>
      <c r="CU287" s="53"/>
      <c r="CV287" s="53"/>
      <c r="CW287" s="53"/>
      <c r="CX287" s="53"/>
      <c r="CY287" s="53"/>
      <c r="CZ287" s="53"/>
      <c r="DA287" s="53"/>
      <c r="DB287" s="53"/>
      <c r="DC287" s="53"/>
      <c r="DD287" s="53"/>
      <c r="DE287" s="53"/>
      <c r="DF287" s="53"/>
      <c r="DG287" s="53"/>
      <c r="DH287" s="53"/>
      <c r="DI287" s="53"/>
      <c r="DJ287" s="53"/>
      <c r="DK287" s="53"/>
      <c r="DL287" s="53"/>
      <c r="DM287" s="53"/>
      <c r="DN287" s="53"/>
      <c r="DO287" s="53"/>
      <c r="DP287" s="53"/>
      <c r="DQ287" s="53"/>
      <c r="DR287" s="53"/>
      <c r="DS287" s="53"/>
      <c r="DT287" s="53"/>
      <c r="DU287" s="53"/>
      <c r="DV287" s="53"/>
      <c r="DW287" s="53"/>
      <c r="DX287" s="53"/>
      <c r="DY287" s="53"/>
      <c r="DZ287" s="53"/>
      <c r="EA287" s="53"/>
      <c r="EB287" s="53"/>
      <c r="EC287" s="53"/>
      <c r="ED287" s="53"/>
      <c r="EE287" s="53"/>
      <c r="EF287" s="53"/>
      <c r="EG287" s="53"/>
      <c r="EH287" s="53"/>
      <c r="EI287" s="53"/>
      <c r="EJ287" s="53"/>
      <c r="EK287" s="53"/>
      <c r="EL287" s="53"/>
      <c r="EM287" s="53"/>
      <c r="EN287" s="53"/>
      <c r="EO287" s="53"/>
      <c r="EP287" s="53"/>
      <c r="EQ287" s="53"/>
      <c r="ER287" s="53"/>
      <c r="ES287" s="53"/>
      <c r="ET287" s="53"/>
      <c r="EU287" s="53"/>
      <c r="EV287" s="53"/>
      <c r="EW287" s="53"/>
      <c r="EX287" s="53"/>
      <c r="EY287" s="53"/>
      <c r="EZ287" s="53"/>
      <c r="FA287" s="53"/>
      <c r="FB287" s="53"/>
      <c r="FC287" s="53"/>
      <c r="FD287" s="53"/>
      <c r="FE287" s="53"/>
      <c r="FF287" s="53"/>
      <c r="FG287" s="53"/>
      <c r="FH287" s="53"/>
      <c r="FI287" s="53"/>
      <c r="FJ287" s="53"/>
      <c r="FK287" s="53"/>
      <c r="FL287" s="53"/>
      <c r="FM287" s="53"/>
      <c r="FN287" s="53"/>
      <c r="FO287" s="53"/>
      <c r="FP287" s="53"/>
      <c r="FQ287" s="53"/>
      <c r="FR287" s="53"/>
      <c r="FS287" s="53"/>
      <c r="FT287" s="53"/>
      <c r="FU287" s="53"/>
      <c r="FV287" s="53"/>
      <c r="FW287" s="53"/>
      <c r="FX287" s="53"/>
      <c r="FY287" s="53"/>
      <c r="FZ287" s="53"/>
      <c r="GA287" s="53"/>
      <c r="GB287" s="53"/>
      <c r="GC287" s="53"/>
      <c r="GD287" s="53"/>
      <c r="GE287" s="53"/>
      <c r="GF287" s="53"/>
      <c r="GG287" s="53"/>
      <c r="GH287" s="53"/>
      <c r="GI287" s="53"/>
      <c r="GJ287" s="53"/>
      <c r="GK287" s="53"/>
      <c r="GL287" s="53"/>
      <c r="GM287" s="53"/>
      <c r="GN287" s="53"/>
      <c r="GO287" s="53"/>
      <c r="GP287" s="53"/>
      <c r="GQ287" s="53"/>
      <c r="GR287" s="53"/>
      <c r="GS287" s="53"/>
      <c r="GT287" s="53"/>
      <c r="GU287" s="53"/>
      <c r="GV287" s="53"/>
      <c r="GW287" s="53"/>
      <c r="GX287" s="53"/>
      <c r="GY287" s="53"/>
      <c r="GZ287" s="53"/>
      <c r="HA287" s="53"/>
      <c r="HB287" s="53"/>
      <c r="HC287" s="53"/>
      <c r="HD287" s="53"/>
      <c r="HE287" s="53"/>
      <c r="HF287" s="53"/>
      <c r="HG287" s="53"/>
      <c r="HH287" s="53"/>
      <c r="HI287" s="53"/>
      <c r="HJ287" s="53"/>
      <c r="HK287" s="53"/>
      <c r="HL287" s="53"/>
      <c r="HM287" s="53"/>
      <c r="HN287" s="53"/>
      <c r="HO287" s="53"/>
      <c r="HP287" s="53"/>
    </row>
    <row r="288" spans="2:224" s="80" customFormat="1" ht="20.25" customHeight="1" x14ac:dyDescent="0.2">
      <c r="B288" s="73"/>
      <c r="C288" s="95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9"/>
      <c r="Q288" s="78"/>
      <c r="R288" s="73"/>
      <c r="S288" s="73"/>
      <c r="AF288" s="81"/>
    </row>
    <row r="289" spans="3:19" x14ac:dyDescent="0.2">
      <c r="C289" s="87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P289" s="82"/>
      <c r="Q289" s="22"/>
      <c r="R289" s="17"/>
      <c r="S289" s="17"/>
    </row>
    <row r="290" spans="3:19" x14ac:dyDescent="0.2">
      <c r="C290" s="96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P290" s="82"/>
      <c r="Q290" s="22"/>
      <c r="R290" s="17"/>
      <c r="S290" s="17"/>
    </row>
    <row r="291" spans="3:19" x14ac:dyDescent="0.2">
      <c r="C291" s="96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P291" s="82"/>
      <c r="Q291" s="22"/>
      <c r="R291" s="17"/>
      <c r="S291" s="17"/>
    </row>
    <row r="292" spans="3:19" x14ac:dyDescent="0.2">
      <c r="C292" s="96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P292" s="82"/>
      <c r="Q292" s="22"/>
      <c r="R292" s="17"/>
      <c r="S292" s="17"/>
    </row>
    <row r="293" spans="3:19" x14ac:dyDescent="0.2">
      <c r="C293" s="96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P293" s="82"/>
      <c r="Q293" s="22"/>
      <c r="R293" s="17"/>
      <c r="S293" s="17"/>
    </row>
    <row r="294" spans="3:19" x14ac:dyDescent="0.2">
      <c r="C294" s="96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P294" s="82"/>
      <c r="Q294" s="22"/>
      <c r="R294" s="17"/>
      <c r="S294" s="17"/>
    </row>
    <row r="295" spans="3:19" x14ac:dyDescent="0.2">
      <c r="C295" s="96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P295" s="82"/>
      <c r="Q295" s="22"/>
      <c r="R295" s="17"/>
      <c r="S295" s="17"/>
    </row>
    <row r="296" spans="3:19" x14ac:dyDescent="0.2">
      <c r="C296" s="96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P296" s="82"/>
      <c r="Q296" s="22"/>
      <c r="R296" s="17"/>
      <c r="S296" s="17"/>
    </row>
    <row r="297" spans="3:19" x14ac:dyDescent="0.2">
      <c r="C297" s="96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P297" s="82"/>
      <c r="Q297" s="22"/>
      <c r="R297" s="17"/>
      <c r="S297" s="17"/>
    </row>
    <row r="298" spans="3:19" x14ac:dyDescent="0.2">
      <c r="C298" s="96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P298" s="82"/>
      <c r="Q298" s="22"/>
      <c r="R298" s="17"/>
      <c r="S298" s="17"/>
    </row>
    <row r="299" spans="3:19" x14ac:dyDescent="0.2">
      <c r="C299" s="96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P299" s="82"/>
      <c r="Q299" s="22"/>
      <c r="R299" s="17"/>
      <c r="S299" s="17"/>
    </row>
    <row r="300" spans="3:19" x14ac:dyDescent="0.2">
      <c r="C300" s="96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P300" s="82"/>
      <c r="Q300" s="22"/>
      <c r="R300" s="17"/>
      <c r="S300" s="17"/>
    </row>
    <row r="301" spans="3:19" x14ac:dyDescent="0.2">
      <c r="C301" s="96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P301" s="82"/>
      <c r="Q301" s="22"/>
      <c r="R301" s="17"/>
      <c r="S301" s="17"/>
    </row>
    <row r="302" spans="3:19" x14ac:dyDescent="0.2">
      <c r="C302" s="96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P302" s="82"/>
      <c r="Q302" s="22"/>
      <c r="R302" s="17"/>
      <c r="S302" s="17"/>
    </row>
    <row r="303" spans="3:19" x14ac:dyDescent="0.2">
      <c r="C303" s="96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P303" s="82"/>
      <c r="Q303" s="22"/>
      <c r="R303" s="17"/>
      <c r="S303" s="17"/>
    </row>
    <row r="304" spans="3:19" x14ac:dyDescent="0.2">
      <c r="C304" s="96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P304" s="82"/>
      <c r="Q304" s="22"/>
      <c r="R304" s="17"/>
      <c r="S304" s="17"/>
    </row>
    <row r="305" spans="3:19" x14ac:dyDescent="0.2">
      <c r="C305" s="96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P305" s="82"/>
      <c r="Q305" s="22"/>
      <c r="R305" s="17"/>
      <c r="S305" s="17"/>
    </row>
    <row r="306" spans="3:19" x14ac:dyDescent="0.2">
      <c r="C306" s="96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P306" s="82"/>
      <c r="Q306" s="22"/>
      <c r="R306" s="17"/>
      <c r="S306" s="17"/>
    </row>
  </sheetData>
  <sheetProtection algorithmName="SHA-512" hashValue="T/Y6PCWK/m4WZwpaGqg3XhraqKQy3m6RdGIFRalSdCJdQ5fKVNkhwMdqGC2DELFtp//60yoywAYMZ3Gneitlxg==" saltValue="EFjdKevUmMcZc7Zp8K90Iw==" spinCount="100000" sheet="1" objects="1" scenarios="1"/>
  <mergeCells count="4">
    <mergeCell ref="K5:L5"/>
    <mergeCell ref="C286:E286"/>
    <mergeCell ref="C284:E284"/>
    <mergeCell ref="AB205:AC205"/>
  </mergeCells>
  <phoneticPr fontId="1" type="noConversion"/>
  <conditionalFormatting sqref="G284">
    <cfRule type="expression" dxfId="2" priority="3" stopIfTrue="1">
      <formula>$D$281=21</formula>
    </cfRule>
  </conditionalFormatting>
  <conditionalFormatting sqref="F284">
    <cfRule type="expression" dxfId="1" priority="2" stopIfTrue="1">
      <formula>$D$281=21</formula>
    </cfRule>
  </conditionalFormatting>
  <conditionalFormatting sqref="H284">
    <cfRule type="expression" dxfId="0" priority="1" stopIfTrue="1">
      <formula>$D$281=21</formula>
    </cfRule>
  </conditionalFormatting>
  <dataValidations xWindow="349" yWindow="445" count="4">
    <dataValidation type="list" allowBlank="1" showInputMessage="1" showErrorMessage="1" sqref="D239 D11 D227 D215 D191 D179 D167 D155 D143 D131 D119 D107 D95 D83 D71 D59 D47 D35 D23 D203" xr:uid="{00000000-0002-0000-0000-000000000000}">
      <formula1>$Q$11:$Q$12</formula1>
    </dataValidation>
    <dataValidation type="list" allowBlank="1" showInputMessage="1" showErrorMessage="1" sqref="E292" xr:uid="{00000000-0002-0000-0000-000001000000}">
      <formula1>$D$292:$D$293</formula1>
    </dataValidation>
    <dataValidation allowBlank="1" showInputMessage="1" showErrorMessage="1" prompt="Insert the Accessibility Index for the building's location, sourced from the Transport for London Planning Information Database Summary report." sqref="G284" xr:uid="{00000000-0002-0000-0000-000002000000}"/>
    <dataValidation type="decimal" operator="lessThanOrEqual" allowBlank="1" showInputMessage="1" showErrorMessage="1" errorTitle="Non-compliant transport node" error="The distance entered is greater than that allowed in the 'Compliant transport node' definition." prompt="A compliant node includes any bus stop within 650m and any railway station, tram, cable car, or ferry terminal within 1000m of the assessed building’s main entrance, measured via a safe pedestrian route (not in a straight line)." sqref="D192 D12 D24 D36 D60 D72 D84 D96 D108 D120 D132 D144 D156 D168 D180 D204 D216 D228 D240 D48" xr:uid="{00000000-0002-0000-0000-000003000000}">
      <formula1>A12</formula1>
    </dataValidation>
  </dataValidations>
  <pageMargins left="0.75" right="0.75" top="1" bottom="1" header="0.5" footer="0.5"/>
  <pageSetup paperSize="9" scale="51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179" r:id="rId4" name="CommandButton1">
          <controlPr defaultSize="0" autoLine="0" r:id="rId5">
            <anchor moveWithCells="1">
              <from>
                <xdr:col>10</xdr:col>
                <xdr:colOff>847725</xdr:colOff>
                <xdr:row>4</xdr:row>
                <xdr:rowOff>19050</xdr:rowOff>
              </from>
              <to>
                <xdr:col>11</xdr:col>
                <xdr:colOff>1114425</xdr:colOff>
                <xdr:row>6</xdr:row>
                <xdr:rowOff>19050</xdr:rowOff>
              </to>
            </anchor>
          </controlPr>
        </control>
      </mc:Choice>
      <mc:Fallback>
        <control shapeId="2179" r:id="rId4" name="CommandButton1"/>
      </mc:Fallback>
    </mc:AlternateContent>
    <mc:AlternateContent xmlns:mc="http://schemas.openxmlformats.org/markup-compatibility/2006">
      <mc:Choice Requires="x14">
        <control shapeId="2134" r:id="rId6" name="Drop Down 86">
          <controlPr defaultSize="0" autoLine="0" autoPict="0">
            <anchor moveWithCells="1">
              <from>
                <xdr:col>3</xdr:col>
                <xdr:colOff>76200</xdr:colOff>
                <xdr:row>4</xdr:row>
                <xdr:rowOff>38100</xdr:rowOff>
              </from>
              <to>
                <xdr:col>7</xdr:col>
                <xdr:colOff>790575</xdr:colOff>
                <xdr:row>4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76" r:id="rId7" name="Drop Down 128">
          <controlPr locked="0" defaultSize="0" autoLine="0" autoPict="0">
            <anchor moveWithCells="1">
              <from>
                <xdr:col>3</xdr:col>
                <xdr:colOff>76200</xdr:colOff>
                <xdr:row>5</xdr:row>
                <xdr:rowOff>47625</xdr:rowOff>
              </from>
              <to>
                <xdr:col>4</xdr:col>
                <xdr:colOff>466725</xdr:colOff>
                <xdr:row>5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82" r:id="rId8" name="Drop Down 134">
          <controlPr defaultSize="0" autoLine="0" autoPict="0">
            <anchor moveWithCells="1">
              <from>
                <xdr:col>3</xdr:col>
                <xdr:colOff>76200</xdr:colOff>
                <xdr:row>6</xdr:row>
                <xdr:rowOff>47625</xdr:rowOff>
              </from>
              <to>
                <xdr:col>3</xdr:col>
                <xdr:colOff>1047750</xdr:colOff>
                <xdr:row>6</xdr:row>
                <xdr:rowOff>247650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O12"/>
  <sheetViews>
    <sheetView zoomScaleNormal="100" workbookViewId="0"/>
  </sheetViews>
  <sheetFormatPr baseColWidth="10" defaultColWidth="9.140625" defaultRowHeight="12.75" x14ac:dyDescent="0.2"/>
  <cols>
    <col min="1" max="1" width="3.28515625" style="1" customWidth="1"/>
    <col min="2" max="2" width="17.28515625" style="8" customWidth="1"/>
    <col min="3" max="3" width="1.7109375" style="8" customWidth="1"/>
    <col min="4" max="4" width="14.140625" style="8" customWidth="1"/>
    <col min="5" max="5" width="2.5703125" style="8" customWidth="1"/>
    <col min="6" max="7" width="11.28515625" style="8" customWidth="1"/>
    <col min="8" max="8" width="12.28515625" style="8" customWidth="1"/>
    <col min="9" max="13" width="11.28515625" style="8" customWidth="1"/>
    <col min="14" max="14" width="5.5703125" style="1" customWidth="1"/>
    <col min="15" max="15" width="5.7109375" style="1" customWidth="1"/>
    <col min="16" max="16384" width="9.140625" style="8"/>
  </cols>
  <sheetData>
    <row r="2" spans="2:15" ht="34.5" customHeight="1" x14ac:dyDescent="0.35">
      <c r="B2" s="137" t="str">
        <f>'Tra01 - Rechner'!C2</f>
        <v>BREEAM AT / DE Neubau Tra 01 -Rechner</v>
      </c>
      <c r="C2" s="137"/>
      <c r="D2" s="138"/>
      <c r="E2" s="138"/>
      <c r="F2" s="138"/>
      <c r="G2" s="138"/>
      <c r="H2" s="138"/>
      <c r="I2" s="138"/>
      <c r="J2" s="139"/>
      <c r="K2" s="138"/>
      <c r="L2" s="138"/>
      <c r="M2" s="138"/>
      <c r="N2" s="138"/>
    </row>
    <row r="3" spans="2:15" ht="15" x14ac:dyDescent="0.2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5" ht="15.75" x14ac:dyDescent="0.25">
      <c r="B4" s="140" t="s">
        <v>62</v>
      </c>
      <c r="C4" s="4"/>
      <c r="D4" s="140" t="s">
        <v>61</v>
      </c>
      <c r="E4" s="5"/>
      <c r="F4" s="141" t="s">
        <v>63</v>
      </c>
      <c r="G4" s="142"/>
      <c r="H4" s="142"/>
      <c r="I4" s="142"/>
      <c r="J4" s="142"/>
      <c r="K4" s="142"/>
      <c r="L4" s="142"/>
      <c r="M4" s="142"/>
      <c r="N4" s="142"/>
    </row>
    <row r="5" spans="2:15" ht="3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5" ht="17.25" customHeight="1" x14ac:dyDescent="0.25">
      <c r="B6" s="6">
        <v>1</v>
      </c>
      <c r="C6" s="5"/>
      <c r="D6" s="7">
        <v>42450</v>
      </c>
      <c r="E6" s="5"/>
      <c r="F6" s="156" t="s">
        <v>72</v>
      </c>
      <c r="G6" s="157"/>
      <c r="H6" s="157"/>
      <c r="I6" s="157"/>
      <c r="J6" s="157"/>
      <c r="K6" s="157"/>
      <c r="L6" s="157"/>
      <c r="M6" s="157"/>
      <c r="N6" s="158"/>
    </row>
    <row r="7" spans="2:15" ht="5.25" customHeight="1" x14ac:dyDescent="0.25">
      <c r="B7" s="99"/>
      <c r="C7" s="5"/>
      <c r="D7" s="100"/>
      <c r="E7" s="5"/>
      <c r="N7" s="146"/>
    </row>
    <row r="8" spans="2:15" ht="15.75" x14ac:dyDescent="0.25">
      <c r="B8" s="140" t="s">
        <v>64</v>
      </c>
      <c r="C8" s="4"/>
      <c r="D8" s="140" t="s">
        <v>61</v>
      </c>
      <c r="E8" s="5"/>
      <c r="F8" s="141" t="s">
        <v>65</v>
      </c>
      <c r="G8" s="142"/>
      <c r="H8" s="142"/>
      <c r="I8" s="142"/>
      <c r="J8" s="142"/>
      <c r="K8" s="142"/>
      <c r="L8" s="142"/>
      <c r="M8" s="142"/>
      <c r="N8" s="142"/>
    </row>
    <row r="9" spans="2:15" ht="5.25" customHeight="1" x14ac:dyDescent="0.25">
      <c r="B9" s="99"/>
      <c r="C9" s="5"/>
      <c r="D9" s="100"/>
      <c r="E9" s="5"/>
      <c r="F9" s="102"/>
      <c r="G9" s="102"/>
      <c r="H9" s="102"/>
      <c r="I9" s="102"/>
      <c r="J9" s="102"/>
      <c r="K9" s="102"/>
      <c r="L9" s="102"/>
      <c r="M9" s="102"/>
      <c r="N9" s="102"/>
      <c r="O9" s="103"/>
    </row>
    <row r="10" spans="2:15" ht="17.25" customHeight="1" x14ac:dyDescent="0.25">
      <c r="B10" s="6" t="s">
        <v>67</v>
      </c>
      <c r="C10" s="5"/>
      <c r="D10" s="7" t="s">
        <v>67</v>
      </c>
      <c r="E10" s="5"/>
      <c r="F10" s="153" t="s">
        <v>67</v>
      </c>
      <c r="G10" s="154"/>
      <c r="H10" s="154"/>
      <c r="I10" s="154"/>
      <c r="J10" s="154"/>
      <c r="K10" s="154"/>
      <c r="L10" s="154"/>
      <c r="M10" s="154"/>
      <c r="N10" s="155"/>
    </row>
    <row r="11" spans="2:15" ht="15.75" customHeight="1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5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mergeCells count="2">
    <mergeCell ref="F10:N10"/>
    <mergeCell ref="F6:N6"/>
  </mergeCells>
  <pageMargins left="0.75" right="0.75" top="1" bottom="1" header="0.5" footer="0.5"/>
  <pageSetup paperSize="9" orientation="portrait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_dlc_DocId xmlns="d4a5824e-994e-46c3-9b45-8e793352d773">KK652APJYTK7-1030684701-55</_dlc_DocId>
    <_dlc_DocIdUrl xmlns="d4a5824e-994e-46c3-9b45-8e793352d773">
      <Url>https://tis-info.tuev-sued.com/Geschäftsfelder/Bautechnik/09Projekte/DIFNI/BREEAM/_layouts/15/DocIdRedir.aspx?ID=KK652APJYTK7-1030684701-55</Url>
      <Description>KK652APJYTK7-1030684701-55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E1C6F4CBF0F04AA4B4D82F92AD39AA" ma:contentTypeVersion="5" ma:contentTypeDescription="Ein neues Dokument erstellen." ma:contentTypeScope="" ma:versionID="8b4f9aa5393afaa2841ac204084d7760">
  <xsd:schema xmlns:xsd="http://www.w3.org/2001/XMLSchema" xmlns:xs="http://www.w3.org/2001/XMLSchema" xmlns:p="http://schemas.microsoft.com/office/2006/metadata/properties" xmlns:ns2="d4a5824e-994e-46c3-9b45-8e793352d773" xmlns:ns3="http://schemas.microsoft.com/sharepoint/v4" targetNamespace="http://schemas.microsoft.com/office/2006/metadata/properties" ma:root="true" ma:fieldsID="b6fab7025caaf0bc79e50fb8f7bc3e0c" ns2:_="" ns3:_="">
    <xsd:import namespace="d4a5824e-994e-46c3-9b45-8e793352d77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IconOverlay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5824e-994e-46c3-9b45-8e793352d7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0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35D084-8F24-4431-8FF9-B581DE8BC2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EFB68ED-8BB3-40F2-8723-E575D7B5CBD3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d4a5824e-994e-46c3-9b45-8e793352d773"/>
  </ds:schemaRefs>
</ds:datastoreItem>
</file>

<file path=customXml/itemProps3.xml><?xml version="1.0" encoding="utf-8"?>
<ds:datastoreItem xmlns:ds="http://schemas.openxmlformats.org/officeDocument/2006/customXml" ds:itemID="{FEC10C4B-BE88-4623-B99E-B93CDE8DD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a5824e-994e-46c3-9b45-8e793352d77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3D85B15-D22C-485B-B7C3-CFC5450100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17</vt:i4>
      </vt:variant>
    </vt:vector>
  </HeadingPairs>
  <TitlesOfParts>
    <vt:vector size="19" baseType="lpstr">
      <vt:lpstr>Tra01 - Rechner</vt:lpstr>
      <vt:lpstr>Schedule of changes</vt:lpstr>
      <vt:lpstr>AIGreaterLondon</vt:lpstr>
      <vt:lpstr>AINDX</vt:lpstr>
      <vt:lpstr>clearalltra1</vt:lpstr>
      <vt:lpstr>clearalltra1_2</vt:lpstr>
      <vt:lpstr>clearalltra1_3</vt:lpstr>
      <vt:lpstr>Credits</vt:lpstr>
      <vt:lpstr>'Tra01 - Rechner'!Druckbereich</vt:lpstr>
      <vt:lpstr>nodeselection</vt:lpstr>
      <vt:lpstr>PTAL</vt:lpstr>
      <vt:lpstr>rangehoriz</vt:lpstr>
      <vt:lpstr>scope</vt:lpstr>
      <vt:lpstr>scope1</vt:lpstr>
      <vt:lpstr>scope1a</vt:lpstr>
      <vt:lpstr>scope2</vt:lpstr>
      <vt:lpstr>scope2a</vt:lpstr>
      <vt:lpstr>selectionvalue</vt:lpstr>
      <vt:lpstr>Type6Credits</vt:lpstr>
    </vt:vector>
  </TitlesOfParts>
  <Company>BRE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Bevan</dc:creator>
  <cp:lastModifiedBy>Oebbecke, Ruben</cp:lastModifiedBy>
  <cp:lastPrinted>2008-05-15T10:26:21Z</cp:lastPrinted>
  <dcterms:created xsi:type="dcterms:W3CDTF">2007-12-05T10:59:47Z</dcterms:created>
  <dcterms:modified xsi:type="dcterms:W3CDTF">2022-08-04T10:35:14Z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0x010100D6E1C6F4CBF0F04AA4B4D82F92AD39AA</vt:lpwstr>
  </property>
  <property fmtid="{D5CDD505-2E9C-101B-9397-08002B2CF9AE}" pid="3" name="_dlc_DocIdItemGuid">
    <vt:lpwstr>b77e9db7-eaae-4659-9595-25521be617f2</vt:lpwstr>
  </property>
</Properties>
</file>